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ПФХД 2019\"/>
    </mc:Choice>
  </mc:AlternateContent>
  <bookViews>
    <workbookView xWindow="0" yWindow="0" windowWidth="23040" windowHeight="9072" tabRatio="865" activeTab="2"/>
  </bookViews>
  <sheets>
    <sheet name="стр.01" sheetId="17" r:id="rId1"/>
    <sheet name="стр.02" sheetId="16" r:id="rId2"/>
    <sheet name="стр.03" sheetId="7" r:id="rId3"/>
    <sheet name="стр.03-1 обосн.МБ" sheetId="12" r:id="rId4"/>
    <sheet name="стр.03-2 обосн.МБ" sheetId="13" r:id="rId5"/>
    <sheet name="стр.03-1 обосн.ОБ" sheetId="14" r:id="rId6"/>
    <sheet name="стр.03-2 осбосн.ОБ" sheetId="15" r:id="rId7"/>
    <sheet name="стр.04" sheetId="10" r:id="rId8"/>
    <sheet name="стр.05" sheetId="11" r:id="rId9"/>
  </sheets>
  <definedNames>
    <definedName name="_xlnm.Print_Titles" localSheetId="2">стр.03!$9:$9</definedName>
    <definedName name="_xlnm.Print_Area" localSheetId="2">стр.03!$A$1:$O$348</definedName>
    <definedName name="_xlnm.Print_Area" localSheetId="3">'стр.03-1 обосн.МБ'!$A$1:$FE$25</definedName>
    <definedName name="_xlnm.Print_Area" localSheetId="5">'стр.03-1 обосн.ОБ'!$A$1:$FE$25</definedName>
    <definedName name="_xlnm.Print_Area" localSheetId="4">'стр.03-2 обосн.МБ'!$A$1:$DA$147</definedName>
    <definedName name="_xlnm.Print_Area" localSheetId="6">'стр.03-2 осбосн.ОБ'!$A$1:$DA$147</definedName>
  </definedNames>
  <calcPr calcId="152511"/>
</workbook>
</file>

<file path=xl/calcChain.xml><?xml version="1.0" encoding="utf-8"?>
<calcChain xmlns="http://schemas.openxmlformats.org/spreadsheetml/2006/main">
  <c r="J328" i="7" l="1"/>
  <c r="J204" i="7"/>
  <c r="J80" i="7"/>
  <c r="G69" i="7"/>
  <c r="G317" i="7"/>
  <c r="G193" i="7"/>
  <c r="H28" i="16" l="1"/>
  <c r="F8" i="16"/>
  <c r="I11" i="10" l="1"/>
  <c r="F11" i="10" s="1"/>
  <c r="H11" i="10"/>
  <c r="E11" i="10" s="1"/>
  <c r="G11" i="10"/>
  <c r="D11" i="10" s="1"/>
  <c r="H335" i="7" l="1"/>
  <c r="H328" i="7"/>
  <c r="H325" i="7"/>
  <c r="H311" i="7"/>
  <c r="G311" i="7" s="1"/>
  <c r="H310" i="7"/>
  <c r="G151" i="7"/>
  <c r="G381" i="7"/>
  <c r="N380" i="7"/>
  <c r="M380" i="7"/>
  <c r="L380" i="7"/>
  <c r="K380" i="7"/>
  <c r="J380" i="7"/>
  <c r="I380" i="7"/>
  <c r="H380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34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N335" i="7"/>
  <c r="M335" i="7"/>
  <c r="L335" i="7"/>
  <c r="K335" i="7"/>
  <c r="J335" i="7"/>
  <c r="I335" i="7"/>
  <c r="G333" i="7"/>
  <c r="G332" i="7"/>
  <c r="G331" i="7"/>
  <c r="G330" i="7"/>
  <c r="G329" i="7"/>
  <c r="N328" i="7"/>
  <c r="M328" i="7"/>
  <c r="L328" i="7"/>
  <c r="K328" i="7"/>
  <c r="I328" i="7"/>
  <c r="G327" i="7"/>
  <c r="G326" i="7"/>
  <c r="N325" i="7"/>
  <c r="M325" i="7"/>
  <c r="L325" i="7"/>
  <c r="K325" i="7"/>
  <c r="J325" i="7"/>
  <c r="G325" i="7" s="1"/>
  <c r="I325" i="7"/>
  <c r="G324" i="7"/>
  <c r="G323" i="7"/>
  <c r="G322" i="7"/>
  <c r="G321" i="7"/>
  <c r="G320" i="7"/>
  <c r="G319" i="7"/>
  <c r="G318" i="7"/>
  <c r="G316" i="7"/>
  <c r="G315" i="7"/>
  <c r="G314" i="7"/>
  <c r="J313" i="7"/>
  <c r="G313" i="7" s="1"/>
  <c r="G312" i="7"/>
  <c r="G309" i="7"/>
  <c r="N308" i="7"/>
  <c r="M308" i="7"/>
  <c r="L308" i="7"/>
  <c r="K308" i="7"/>
  <c r="I308" i="7"/>
  <c r="G306" i="7"/>
  <c r="G305" i="7"/>
  <c r="G304" i="7"/>
  <c r="G303" i="7"/>
  <c r="G302" i="7"/>
  <c r="G301" i="7"/>
  <c r="J300" i="7"/>
  <c r="G300" i="7" s="1"/>
  <c r="G299" i="7"/>
  <c r="G298" i="7"/>
  <c r="G297" i="7"/>
  <c r="N296" i="7"/>
  <c r="M296" i="7"/>
  <c r="L296" i="7"/>
  <c r="K296" i="7"/>
  <c r="J296" i="7"/>
  <c r="J272" i="7" s="1"/>
  <c r="I296" i="7"/>
  <c r="H296" i="7"/>
  <c r="G295" i="7"/>
  <c r="L290" i="7"/>
  <c r="G293" i="7"/>
  <c r="G292" i="7"/>
  <c r="G291" i="7"/>
  <c r="N290" i="7"/>
  <c r="M290" i="7"/>
  <c r="K290" i="7"/>
  <c r="J290" i="7"/>
  <c r="I290" i="7"/>
  <c r="H290" i="7"/>
  <c r="G289" i="7"/>
  <c r="G288" i="7"/>
  <c r="N287" i="7"/>
  <c r="M287" i="7"/>
  <c r="L287" i="7"/>
  <c r="K287" i="7"/>
  <c r="J287" i="7"/>
  <c r="I287" i="7"/>
  <c r="H287" i="7"/>
  <c r="G286" i="7"/>
  <c r="N285" i="7"/>
  <c r="M285" i="7"/>
  <c r="L285" i="7"/>
  <c r="K285" i="7"/>
  <c r="J285" i="7"/>
  <c r="I285" i="7"/>
  <c r="H285" i="7"/>
  <c r="G284" i="7"/>
  <c r="N283" i="7"/>
  <c r="M283" i="7"/>
  <c r="L283" i="7"/>
  <c r="K283" i="7"/>
  <c r="J283" i="7"/>
  <c r="I283" i="7"/>
  <c r="H283" i="7"/>
  <c r="G282" i="7"/>
  <c r="G281" i="7"/>
  <c r="G280" i="7"/>
  <c r="G279" i="7"/>
  <c r="N278" i="7"/>
  <c r="M278" i="7"/>
  <c r="L278" i="7"/>
  <c r="K278" i="7"/>
  <c r="J278" i="7"/>
  <c r="I278" i="7"/>
  <c r="H278" i="7"/>
  <c r="G277" i="7"/>
  <c r="G274" i="7"/>
  <c r="G273" i="7"/>
  <c r="N272" i="7"/>
  <c r="M272" i="7"/>
  <c r="K272" i="7"/>
  <c r="I272" i="7"/>
  <c r="G271" i="7"/>
  <c r="G270" i="7"/>
  <c r="G269" i="7"/>
  <c r="G268" i="7"/>
  <c r="G267" i="7"/>
  <c r="N266" i="7"/>
  <c r="M266" i="7"/>
  <c r="L266" i="7"/>
  <c r="K266" i="7"/>
  <c r="J266" i="7"/>
  <c r="I266" i="7"/>
  <c r="H266" i="7"/>
  <c r="G262" i="7"/>
  <c r="G261" i="7"/>
  <c r="G260" i="7"/>
  <c r="N259" i="7"/>
  <c r="M259" i="7"/>
  <c r="L259" i="7"/>
  <c r="K259" i="7"/>
  <c r="J259" i="7"/>
  <c r="I259" i="7"/>
  <c r="H259" i="7"/>
  <c r="G257" i="7"/>
  <c r="N256" i="7"/>
  <c r="M256" i="7"/>
  <c r="L256" i="7"/>
  <c r="K256" i="7"/>
  <c r="J256" i="7"/>
  <c r="I256" i="7"/>
  <c r="H256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10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N211" i="7"/>
  <c r="M211" i="7"/>
  <c r="L211" i="7"/>
  <c r="K211" i="7"/>
  <c r="J211" i="7"/>
  <c r="I211" i="7"/>
  <c r="G209" i="7"/>
  <c r="G208" i="7"/>
  <c r="G207" i="7"/>
  <c r="G206" i="7"/>
  <c r="G205" i="7"/>
  <c r="N204" i="7"/>
  <c r="M204" i="7"/>
  <c r="L204" i="7"/>
  <c r="K204" i="7"/>
  <c r="I204" i="7"/>
  <c r="H204" i="7"/>
  <c r="G203" i="7"/>
  <c r="G202" i="7"/>
  <c r="N201" i="7"/>
  <c r="M201" i="7"/>
  <c r="L201" i="7"/>
  <c r="K201" i="7"/>
  <c r="J201" i="7"/>
  <c r="I201" i="7"/>
  <c r="H201" i="7"/>
  <c r="G200" i="7"/>
  <c r="G199" i="7"/>
  <c r="G198" i="7"/>
  <c r="G197" i="7"/>
  <c r="G196" i="7"/>
  <c r="G195" i="7"/>
  <c r="G194" i="7"/>
  <c r="G192" i="7"/>
  <c r="G191" i="7"/>
  <c r="G190" i="7"/>
  <c r="J189" i="7"/>
  <c r="G189" i="7" s="1"/>
  <c r="G188" i="7"/>
  <c r="H187" i="7"/>
  <c r="G187" i="7" s="1"/>
  <c r="H186" i="7"/>
  <c r="G186" i="7" s="1"/>
  <c r="G185" i="7"/>
  <c r="N184" i="7"/>
  <c r="M184" i="7"/>
  <c r="L184" i="7"/>
  <c r="K184" i="7"/>
  <c r="I184" i="7"/>
  <c r="G182" i="7"/>
  <c r="G181" i="7"/>
  <c r="G180" i="7"/>
  <c r="G179" i="7"/>
  <c r="G178" i="7"/>
  <c r="G177" i="7"/>
  <c r="J176" i="7"/>
  <c r="G176" i="7" s="1"/>
  <c r="G175" i="7"/>
  <c r="G174" i="7"/>
  <c r="G173" i="7"/>
  <c r="N172" i="7"/>
  <c r="M172" i="7"/>
  <c r="L172" i="7"/>
  <c r="K172" i="7"/>
  <c r="I172" i="7"/>
  <c r="H172" i="7"/>
  <c r="G171" i="7"/>
  <c r="L166" i="7"/>
  <c r="G170" i="7"/>
  <c r="G169" i="7"/>
  <c r="G168" i="7"/>
  <c r="G167" i="7"/>
  <c r="N166" i="7"/>
  <c r="M166" i="7"/>
  <c r="K166" i="7"/>
  <c r="J166" i="7"/>
  <c r="I166" i="7"/>
  <c r="H166" i="7"/>
  <c r="G165" i="7"/>
  <c r="G164" i="7"/>
  <c r="N163" i="7"/>
  <c r="M163" i="7"/>
  <c r="L163" i="7"/>
  <c r="K163" i="7"/>
  <c r="J163" i="7"/>
  <c r="I163" i="7"/>
  <c r="H163" i="7"/>
  <c r="G162" i="7"/>
  <c r="N161" i="7"/>
  <c r="M161" i="7"/>
  <c r="L161" i="7"/>
  <c r="K161" i="7"/>
  <c r="J161" i="7"/>
  <c r="I161" i="7"/>
  <c r="H161" i="7"/>
  <c r="G160" i="7"/>
  <c r="N159" i="7"/>
  <c r="M159" i="7"/>
  <c r="L159" i="7"/>
  <c r="K159" i="7"/>
  <c r="J159" i="7"/>
  <c r="I159" i="7"/>
  <c r="H159" i="7"/>
  <c r="G158" i="7"/>
  <c r="G157" i="7"/>
  <c r="G156" i="7"/>
  <c r="G155" i="7"/>
  <c r="N154" i="7"/>
  <c r="M154" i="7"/>
  <c r="L154" i="7"/>
  <c r="K154" i="7"/>
  <c r="J154" i="7"/>
  <c r="I154" i="7"/>
  <c r="H154" i="7"/>
  <c r="G153" i="7"/>
  <c r="G150" i="7"/>
  <c r="G149" i="7"/>
  <c r="N148" i="7"/>
  <c r="M148" i="7"/>
  <c r="K148" i="7"/>
  <c r="I148" i="7"/>
  <c r="G147" i="7"/>
  <c r="G146" i="7"/>
  <c r="G145" i="7"/>
  <c r="G144" i="7"/>
  <c r="G143" i="7"/>
  <c r="N142" i="7"/>
  <c r="M142" i="7"/>
  <c r="L142" i="7"/>
  <c r="K142" i="7"/>
  <c r="J142" i="7"/>
  <c r="I142" i="7"/>
  <c r="H142" i="7"/>
  <c r="G138" i="7"/>
  <c r="G137" i="7"/>
  <c r="G136" i="7"/>
  <c r="N135" i="7"/>
  <c r="M135" i="7"/>
  <c r="L135" i="7"/>
  <c r="K135" i="7"/>
  <c r="J135" i="7"/>
  <c r="I135" i="7"/>
  <c r="H135" i="7"/>
  <c r="I9" i="10" l="1"/>
  <c r="G256" i="7"/>
  <c r="G266" i="7"/>
  <c r="N265" i="7"/>
  <c r="N263" i="7" s="1"/>
  <c r="J184" i="7"/>
  <c r="J308" i="7"/>
  <c r="J307" i="7" s="1"/>
  <c r="G201" i="7"/>
  <c r="G296" i="7"/>
  <c r="G135" i="7"/>
  <c r="K307" i="7"/>
  <c r="L307" i="7"/>
  <c r="G204" i="7"/>
  <c r="N307" i="7"/>
  <c r="G275" i="7"/>
  <c r="H308" i="7"/>
  <c r="G308" i="7" s="1"/>
  <c r="H272" i="7"/>
  <c r="H265" i="7" s="1"/>
  <c r="L148" i="7"/>
  <c r="G283" i="7"/>
  <c r="G287" i="7"/>
  <c r="G163" i="7"/>
  <c r="G159" i="7"/>
  <c r="L183" i="7"/>
  <c r="M265" i="7"/>
  <c r="M263" i="7" s="1"/>
  <c r="G142" i="7"/>
  <c r="I141" i="7"/>
  <c r="I139" i="7" s="1"/>
  <c r="K183" i="7"/>
  <c r="G259" i="7"/>
  <c r="J265" i="7"/>
  <c r="J263" i="7" s="1"/>
  <c r="G152" i="7"/>
  <c r="G154" i="7"/>
  <c r="N141" i="7"/>
  <c r="N139" i="7" s="1"/>
  <c r="H184" i="7"/>
  <c r="G184" i="7" s="1"/>
  <c r="K265" i="7"/>
  <c r="K263" i="7" s="1"/>
  <c r="G285" i="7"/>
  <c r="G290" i="7"/>
  <c r="G328" i="7"/>
  <c r="G335" i="7"/>
  <c r="G380" i="7"/>
  <c r="N183" i="7"/>
  <c r="I265" i="7"/>
  <c r="I263" i="7" s="1"/>
  <c r="M141" i="7"/>
  <c r="M139" i="7" s="1"/>
  <c r="K141" i="7"/>
  <c r="K139" i="7" s="1"/>
  <c r="G161" i="7"/>
  <c r="G166" i="7"/>
  <c r="L141" i="7"/>
  <c r="L139" i="7" s="1"/>
  <c r="I183" i="7"/>
  <c r="M183" i="7"/>
  <c r="G278" i="7"/>
  <c r="I307" i="7"/>
  <c r="M307" i="7"/>
  <c r="H307" i="7"/>
  <c r="G307" i="7" s="1"/>
  <c r="G294" i="7"/>
  <c r="G310" i="7"/>
  <c r="H148" i="7"/>
  <c r="J183" i="7"/>
  <c r="H211" i="7"/>
  <c r="H9" i="10" s="1"/>
  <c r="J172" i="7"/>
  <c r="L87" i="7"/>
  <c r="J9" i="10" s="1"/>
  <c r="J13" i="10" s="1"/>
  <c r="G128" i="7"/>
  <c r="G121" i="7"/>
  <c r="G122" i="7"/>
  <c r="G123" i="7"/>
  <c r="G124" i="7"/>
  <c r="G125" i="7"/>
  <c r="G126" i="7"/>
  <c r="J65" i="7"/>
  <c r="J60" i="7" s="1"/>
  <c r="G68" i="7"/>
  <c r="H63" i="7"/>
  <c r="G127" i="7"/>
  <c r="H62" i="7"/>
  <c r="G67" i="7"/>
  <c r="H61" i="7"/>
  <c r="G66" i="7"/>
  <c r="G119" i="7"/>
  <c r="G118" i="7"/>
  <c r="G172" i="7" l="1"/>
  <c r="J148" i="7"/>
  <c r="J141" i="7" s="1"/>
  <c r="H60" i="7"/>
  <c r="H13" i="10"/>
  <c r="E13" i="10" s="1"/>
  <c r="E9" i="10"/>
  <c r="I13" i="10"/>
  <c r="F13" i="10" s="1"/>
  <c r="F9" i="10"/>
  <c r="G276" i="7"/>
  <c r="L272" i="7"/>
  <c r="L265" i="7" s="1"/>
  <c r="L263" i="7" s="1"/>
  <c r="G272" i="7"/>
  <c r="H263" i="7"/>
  <c r="G148" i="7"/>
  <c r="H141" i="7"/>
  <c r="G211" i="7"/>
  <c r="H183" i="7"/>
  <c r="G183" i="7" s="1"/>
  <c r="J139" i="7"/>
  <c r="G263" i="7" l="1"/>
  <c r="G265" i="7"/>
  <c r="G141" i="7"/>
  <c r="H139" i="7"/>
  <c r="G139" i="7" s="1"/>
  <c r="H102" i="7" l="1"/>
  <c r="H87" i="7" s="1"/>
  <c r="G9" i="10" s="1"/>
  <c r="H11" i="7"/>
  <c r="G12" i="7"/>
  <c r="L80" i="7" l="1"/>
  <c r="L77" i="7"/>
  <c r="L48" i="7"/>
  <c r="L46" i="7"/>
  <c r="L39" i="7"/>
  <c r="L24" i="7"/>
  <c r="L30" i="7"/>
  <c r="L35" i="7"/>
  <c r="L37" i="7"/>
  <c r="M24" i="7"/>
  <c r="M30" i="7"/>
  <c r="M35" i="7"/>
  <c r="M37" i="7"/>
  <c r="M39" i="7"/>
  <c r="M42" i="7"/>
  <c r="M48" i="7"/>
  <c r="M60" i="7"/>
  <c r="M77" i="7"/>
  <c r="M80" i="7"/>
  <c r="M87" i="7"/>
  <c r="L60" i="7" l="1"/>
  <c r="L42" i="7"/>
  <c r="M59" i="7"/>
  <c r="L59" i="7" l="1"/>
  <c r="J52" i="7" l="1"/>
  <c r="G93" i="7" l="1"/>
  <c r="J48" i="7" l="1"/>
  <c r="G91" i="7" l="1"/>
  <c r="G96" i="7" l="1"/>
  <c r="G116" i="7"/>
  <c r="G57" i="7"/>
  <c r="G110" i="7" l="1"/>
  <c r="H48" i="16" l="1"/>
  <c r="H13" i="16"/>
  <c r="I8" i="16"/>
  <c r="E7" i="16"/>
  <c r="E6" i="16"/>
  <c r="E8" i="16" l="1"/>
  <c r="G86" i="7"/>
  <c r="G111" i="7"/>
  <c r="G83" i="7"/>
  <c r="G13" i="7"/>
  <c r="G14" i="7"/>
  <c r="I11" i="7"/>
  <c r="J11" i="7"/>
  <c r="K11" i="7"/>
  <c r="L11" i="7"/>
  <c r="M11" i="7"/>
  <c r="N11" i="7"/>
  <c r="K87" i="7"/>
  <c r="N87" i="7"/>
  <c r="I87" i="7"/>
  <c r="G120" i="7"/>
  <c r="G115" i="7"/>
  <c r="G114" i="7"/>
  <c r="G113" i="7"/>
  <c r="G109" i="7"/>
  <c r="G108" i="7"/>
  <c r="G107" i="7"/>
  <c r="G106" i="7"/>
  <c r="G105" i="7"/>
  <c r="G104" i="7"/>
  <c r="G103" i="7"/>
  <c r="G101" i="7"/>
  <c r="G100" i="7"/>
  <c r="G99" i="7"/>
  <c r="G95" i="7"/>
  <c r="G94" i="7"/>
  <c r="G90" i="7"/>
  <c r="G89" i="7"/>
  <c r="G11" i="7" l="1"/>
  <c r="G82" i="7"/>
  <c r="G64" i="7"/>
  <c r="G74" i="7"/>
  <c r="G75" i="7"/>
  <c r="G73" i="7"/>
  <c r="G72" i="7"/>
  <c r="G62" i="7"/>
  <c r="G63" i="7"/>
  <c r="G65" i="7"/>
  <c r="I48" i="7"/>
  <c r="G51" i="7"/>
  <c r="G52" i="7"/>
  <c r="G53" i="7"/>
  <c r="G54" i="7"/>
  <c r="G55" i="7"/>
  <c r="G56" i="7"/>
  <c r="G133" i="7" l="1"/>
  <c r="G117" i="7"/>
  <c r="G112" i="7"/>
  <c r="G102" i="7"/>
  <c r="G98" i="7"/>
  <c r="G97" i="7"/>
  <c r="G92" i="7"/>
  <c r="G85" i="7"/>
  <c r="G84" i="7"/>
  <c r="G81" i="7"/>
  <c r="G79" i="7"/>
  <c r="G78" i="7"/>
  <c r="G76" i="7"/>
  <c r="G71" i="7"/>
  <c r="G70" i="7"/>
  <c r="G61" i="7"/>
  <c r="G50" i="7"/>
  <c r="G49" i="7"/>
  <c r="G47" i="7"/>
  <c r="G46" i="7"/>
  <c r="G45" i="7"/>
  <c r="G44" i="7"/>
  <c r="G43" i="7"/>
  <c r="G41" i="7"/>
  <c r="G40" i="7"/>
  <c r="G38" i="7"/>
  <c r="G36" i="7"/>
  <c r="G34" i="7"/>
  <c r="G33" i="7"/>
  <c r="G32" i="7"/>
  <c r="G31" i="7"/>
  <c r="G29" i="7"/>
  <c r="G28" i="7"/>
  <c r="G27" i="7"/>
  <c r="G26" i="7"/>
  <c r="G25" i="7"/>
  <c r="G23" i="7"/>
  <c r="G22" i="7"/>
  <c r="G21" i="7"/>
  <c r="G20" i="7"/>
  <c r="G19" i="7"/>
  <c r="M132" i="7"/>
  <c r="I132" i="7"/>
  <c r="I80" i="7"/>
  <c r="I77" i="7"/>
  <c r="I60" i="7"/>
  <c r="I42" i="7"/>
  <c r="I39" i="7"/>
  <c r="I37" i="7"/>
  <c r="I35" i="7"/>
  <c r="I30" i="7"/>
  <c r="I24" i="7"/>
  <c r="M18" i="7"/>
  <c r="I18" i="7"/>
  <c r="I59" i="7" l="1"/>
  <c r="I17" i="7"/>
  <c r="I15" i="7" s="1"/>
  <c r="M17" i="7"/>
  <c r="M15" i="7" s="1"/>
  <c r="K132" i="7"/>
  <c r="K80" i="7"/>
  <c r="K77" i="7"/>
  <c r="K60" i="7"/>
  <c r="K59" i="7" l="1"/>
  <c r="H80" i="7"/>
  <c r="G80" i="7" s="1"/>
  <c r="N80" i="7"/>
  <c r="H77" i="7"/>
  <c r="J77" i="7"/>
  <c r="N77" i="7"/>
  <c r="N60" i="7"/>
  <c r="N39" i="7"/>
  <c r="N48" i="7"/>
  <c r="N42" i="7"/>
  <c r="J42" i="7"/>
  <c r="H42" i="7"/>
  <c r="H59" i="7" l="1"/>
  <c r="G60" i="7"/>
  <c r="G77" i="7"/>
  <c r="N59" i="7"/>
  <c r="K42" i="7"/>
  <c r="G42" i="7" s="1"/>
  <c r="K39" i="7"/>
  <c r="H48" i="7" l="1"/>
  <c r="G58" i="7"/>
  <c r="H37" i="7"/>
  <c r="J37" i="7"/>
  <c r="N37" i="7"/>
  <c r="H35" i="7"/>
  <c r="J35" i="7"/>
  <c r="N35" i="7"/>
  <c r="H30" i="7"/>
  <c r="J30" i="7"/>
  <c r="N30" i="7"/>
  <c r="N24" i="7"/>
  <c r="J24" i="7"/>
  <c r="H24" i="7"/>
  <c r="H18" i="7"/>
  <c r="J18" i="7"/>
  <c r="L18" i="7"/>
  <c r="N18" i="7"/>
  <c r="N132" i="7"/>
  <c r="L132" i="7"/>
  <c r="J132" i="7"/>
  <c r="H132" i="7"/>
  <c r="J39" i="7"/>
  <c r="H39" i="7"/>
  <c r="K35" i="7"/>
  <c r="K37" i="7"/>
  <c r="G39" i="7" l="1"/>
  <c r="G132" i="7"/>
  <c r="G35" i="7"/>
  <c r="G37" i="7"/>
  <c r="J17" i="7"/>
  <c r="J15" i="7" s="1"/>
  <c r="L17" i="7"/>
  <c r="L15" i="7" s="1"/>
  <c r="H17" i="7"/>
  <c r="N17" i="7"/>
  <c r="N15" i="7" s="1"/>
  <c r="K48" i="7"/>
  <c r="G48" i="7" s="1"/>
  <c r="K30" i="7"/>
  <c r="G30" i="7" s="1"/>
  <c r="K18" i="7"/>
  <c r="G18" i="7" s="1"/>
  <c r="K24" i="7"/>
  <c r="G24" i="7" s="1"/>
  <c r="H15" i="7" l="1"/>
  <c r="K17" i="7"/>
  <c r="K15" i="7" s="1"/>
  <c r="G17" i="7" l="1"/>
  <c r="G15" i="7"/>
  <c r="J87" i="7" l="1"/>
  <c r="G88" i="7"/>
  <c r="G87" i="7" l="1"/>
  <c r="J59" i="7"/>
  <c r="G59" i="7" s="1"/>
  <c r="G13" i="10" l="1"/>
  <c r="D13" i="10" s="1"/>
  <c r="D9" i="10"/>
</calcChain>
</file>

<file path=xl/sharedStrings.xml><?xml version="1.0" encoding="utf-8"?>
<sst xmlns="http://schemas.openxmlformats.org/spreadsheetml/2006/main" count="2546" uniqueCount="519">
  <si>
    <t>"</t>
  </si>
  <si>
    <t xml:space="preserve"> г.</t>
  </si>
  <si>
    <t>в том числе:</t>
  </si>
  <si>
    <t>(подпись)</t>
  </si>
  <si>
    <t>(расшифровка подписи)</t>
  </si>
  <si>
    <t>УТВЕРЖДАЮ</t>
  </si>
  <si>
    <t>Дата</t>
  </si>
  <si>
    <t>по ОКПО</t>
  </si>
  <si>
    <t>Х</t>
  </si>
  <si>
    <t>Справочно:</t>
  </si>
  <si>
    <t>Исполнитель</t>
  </si>
  <si>
    <t>М.П.</t>
  </si>
  <si>
    <t>383</t>
  </si>
  <si>
    <t>Код КОСГУ</t>
  </si>
  <si>
    <t>130</t>
  </si>
  <si>
    <t>услуга (работа) № 1</t>
  </si>
  <si>
    <t>180</t>
  </si>
  <si>
    <t>211</t>
  </si>
  <si>
    <t>212</t>
  </si>
  <si>
    <t>213</t>
  </si>
  <si>
    <t>221</t>
  </si>
  <si>
    <t>222</t>
  </si>
  <si>
    <t>223</t>
  </si>
  <si>
    <t>224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</si>
  <si>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</si>
  <si>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</si>
  <si>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</si>
  <si>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</si>
  <si>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</si>
  <si>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</si>
  <si>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225</t>
  </si>
  <si>
    <t>226</t>
  </si>
  <si>
    <t>262</t>
  </si>
  <si>
    <t>310</t>
  </si>
  <si>
    <t>340</t>
  </si>
  <si>
    <t>Работы, услуги по содержанию имущества</t>
  </si>
  <si>
    <t>Пособия по социальной помощи населению</t>
  </si>
  <si>
    <t>Увеличение стоимости основных средств</t>
  </si>
  <si>
    <t>Увеличение стоимости материальных запасов</t>
  </si>
  <si>
    <t>Наименование 
показателя</t>
  </si>
  <si>
    <t>услуга (работа) № 2 и так далее</t>
  </si>
  <si>
    <t>Выплаты всего, в том числе:</t>
  </si>
  <si>
    <t>Прочие работы, услуги, из них:</t>
  </si>
  <si>
    <t>Источники финансирования дефицита средств учреждения всего, в том числе:</t>
  </si>
  <si>
    <t>Объем публичных обязательств</t>
  </si>
  <si>
    <t>СОГЛАСОВАНО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</si>
  <si>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</si>
  <si>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Л.Г. Соломахина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</si>
  <si>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</si>
  <si>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015</t>
  </si>
  <si>
    <t>Поступления, всего:</t>
  </si>
  <si>
    <t>Сумма</t>
  </si>
  <si>
    <t>Наименование показателя</t>
  </si>
  <si>
    <t>1. Нефинансовые активы, всего:</t>
  </si>
  <si>
    <t>из них недвижимое имущество, всего:</t>
  </si>
  <si>
    <t>2. Финансовые активы, всего:</t>
  </si>
  <si>
    <t>3. Обязательства, всего:</t>
  </si>
  <si>
    <t>Код субсидии</t>
  </si>
  <si>
    <t>Остаток средств на начало планируемого финансового года , всего</t>
  </si>
  <si>
    <t>в том числе</t>
  </si>
  <si>
    <t>в том числе (расшифровать по отраслевым кодам и кодам субсидий)</t>
  </si>
  <si>
    <t>Отраслевой код</t>
  </si>
  <si>
    <t>Главный бухгалтер</t>
  </si>
  <si>
    <t>1.1 Общая балансовая стоимость недвижимого муниципального имущества, всего</t>
  </si>
  <si>
    <t>1.1.1 Стоимость имущества, закрепленного собственником имущества за муниципальным учреждением на праве оперативного управления</t>
  </si>
  <si>
    <t>1.1.2 Стоимость имущества, приобретенного муниципальным учреждением за счет выделенных собственником имущества учреждения средств</t>
  </si>
  <si>
    <t>1.1.3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</si>
  <si>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 Остаточная стоимость недвижимого муниципального имущества</t>
  </si>
  <si>
    <t>1.2 Общая балансовая стоимость движимого муниципального имущества, всего:</t>
  </si>
  <si>
    <t>1.2.1 Общая балансовая стоимость особо ценного движимого имущества</t>
  </si>
  <si>
    <t>1.2.2 Остаточная стоимость особо ценного движимого имущества</t>
  </si>
  <si>
    <t xml:space="preserve">из них </t>
  </si>
  <si>
    <t>2.1 Дебиторская задолженность по доходам, полученным за счет средств бюджета МО "Всеволожский муниципальный район" Ленинградской области</t>
  </si>
  <si>
    <t>2.2 Дебиторская задолженность по выданным авансам, полученным за счет средств бюджета МО "Всеволожский муниципальный район" Ленинградской области, всего:</t>
  </si>
  <si>
    <t>2.2.1 услуги связи</t>
  </si>
  <si>
    <t>2.2.2 транспортные услуги</t>
  </si>
  <si>
    <t>2.2.3 коммунальные услуги</t>
  </si>
  <si>
    <t>2.2.4 услуги по содержанию имущества</t>
  </si>
  <si>
    <t xml:space="preserve">2.2.5 прочие услуги </t>
  </si>
  <si>
    <t>2.2.6 увеличение стоимости основных средств</t>
  </si>
  <si>
    <t>2.2.7 увеличение стоимости материальных запасов</t>
  </si>
  <si>
    <t>2.2.8 прочие расходы</t>
  </si>
  <si>
    <t>2.3 Дебиторская зпдолженность по выданным авансам за счет доходов, полученных от платной и иной приносящей доход деятельности, всего:</t>
  </si>
  <si>
    <t>2.3.1 услуги связи</t>
  </si>
  <si>
    <t>2.3.2 транспортные услуги</t>
  </si>
  <si>
    <t>2.3.3 коммунальные услуги</t>
  </si>
  <si>
    <t>2.3.4 услуги по содержанию имущества</t>
  </si>
  <si>
    <t xml:space="preserve">2.3.5 прочие услуги </t>
  </si>
  <si>
    <t>2.3.6 увеличение стоимости основных средств</t>
  </si>
  <si>
    <t>2.3.7 увеличение стоимости материальных запасов</t>
  </si>
  <si>
    <t>2.3.8 прочие расходы</t>
  </si>
  <si>
    <t>из них</t>
  </si>
  <si>
    <t>3.1 Просроченная кредиторская задолженность</t>
  </si>
  <si>
    <t>3.2 Кредиторская задолженность по расчетам с поставщиками и подрядчиками за счет средств бюджета МО "Всеволожский муниципальный район" Ленинградской области, всего:</t>
  </si>
  <si>
    <t>3.2.1 начисления на выплаты по оплате труда</t>
  </si>
  <si>
    <t>3.2.2 услуги связи</t>
  </si>
  <si>
    <t>3.2.3 транспортные услуги</t>
  </si>
  <si>
    <t>3.3.4 коммунальные услуги</t>
  </si>
  <si>
    <t>3.2.4 коммунальные услуги</t>
  </si>
  <si>
    <t>3.2.5 услуги по содержанию имущества</t>
  </si>
  <si>
    <t xml:space="preserve">3.2.6 прочие услуги </t>
  </si>
  <si>
    <t>3.2.7 увеличение стоимости основных средств</t>
  </si>
  <si>
    <t>3.2.8 увеличение стоимости материальных запасов</t>
  </si>
  <si>
    <t>3.2.9 прочие расходы</t>
  </si>
  <si>
    <t>3.2.10 платежи в бюджет</t>
  </si>
  <si>
    <t>3.2.11 расчеты с кредиторами</t>
  </si>
  <si>
    <t>3.3.1 начисления на выплаты по оплате труда</t>
  </si>
  <si>
    <t>3.3.2 услуги связи</t>
  </si>
  <si>
    <t>3.3.3 транспортные услуги</t>
  </si>
  <si>
    <t>3.3.5 услуги по содержанию имущества</t>
  </si>
  <si>
    <t xml:space="preserve">3.3.6 прочие услуги </t>
  </si>
  <si>
    <t>3.3.7 увеличение стоимости основных средств</t>
  </si>
  <si>
    <t>3.3.8 увеличение стоимости материальных запасов</t>
  </si>
  <si>
    <t>3.3.9 прочие расходы</t>
  </si>
  <si>
    <t>3.3.10 платежи в бюджет</t>
  </si>
  <si>
    <t>3.3.11 расчеты с кредиторами</t>
  </si>
  <si>
    <t>01500000000004000</t>
  </si>
  <si>
    <t>015012411</t>
  </si>
  <si>
    <t>01500000000005000</t>
  </si>
  <si>
    <t>015012511</t>
  </si>
  <si>
    <t>015012412</t>
  </si>
  <si>
    <t>015012421</t>
  </si>
  <si>
    <t>015012521</t>
  </si>
  <si>
    <t>015012422</t>
  </si>
  <si>
    <t>015012431</t>
  </si>
  <si>
    <t>015012432</t>
  </si>
  <si>
    <t>015012461</t>
  </si>
  <si>
    <t>015012481</t>
  </si>
  <si>
    <t>Иные цели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</si>
  <si>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основе, всего, в том числе:</t>
  </si>
  <si>
    <t>01500000000002062</t>
  </si>
  <si>
    <t>Поступления от иной приносящей доход деятельности, всего, в том числе:</t>
  </si>
  <si>
    <t>01500000000002063</t>
  </si>
  <si>
    <t>01500000000002064</t>
  </si>
  <si>
    <t>родительская плата</t>
  </si>
  <si>
    <t>целевые поступления</t>
  </si>
  <si>
    <t>Бюджетные инвестиции</t>
  </si>
  <si>
    <t>Заработная плата</t>
  </si>
  <si>
    <t>Остаток средств на конец планируемого финансового года , всего</t>
  </si>
  <si>
    <t>Балансовая стоимость имущества</t>
  </si>
  <si>
    <t>4. Сведения о муниципальном имуществе, находящемся на праве оперативного управления</t>
  </si>
  <si>
    <t>Итого</t>
  </si>
  <si>
    <t>приобретенного за счет средств, полученных от приносящей доход деятельности</t>
  </si>
  <si>
    <t>Недвижимое имущество</t>
  </si>
  <si>
    <t>Движимое имущество</t>
  </si>
  <si>
    <t>Всего</t>
  </si>
  <si>
    <t>закрепленного собственником/приоб-ретенного за счет выделенных ему средств</t>
  </si>
  <si>
    <t>5. Показатели финансового состояния муниципального учреждения</t>
  </si>
  <si>
    <t>015012413</t>
  </si>
  <si>
    <t>015012512</t>
  </si>
  <si>
    <t>015012522</t>
  </si>
  <si>
    <t>015012423</t>
  </si>
  <si>
    <t>015012433</t>
  </si>
  <si>
    <t>015012434</t>
  </si>
  <si>
    <t>1.Дошкольное образование:</t>
  </si>
  <si>
    <t>1.1 Муниципальное задание на оказание муниципальной услуги в части затрат непосредственно связанных с оказанием муниципальной услуги</t>
  </si>
  <si>
    <t>1.2 Муниципальное задание в части затрат на общехозяйственные нужды на оказание муниципальной услуги</t>
  </si>
  <si>
    <t>1.3 Муниципальное задание в части затрат на уплату налогов, в качестве объекта налогообложения по котрым признается имущество учреждения</t>
  </si>
  <si>
    <t>2. Развитие начального общего, основного общего и среднего общего образования детей, подростков и молодежи:</t>
  </si>
  <si>
    <t>2.1 Муниципальное задание на оказание муниципальной услуги в части затрат непосредственно связанных с оказанием муниципальной услуги</t>
  </si>
  <si>
    <t>2.2 Муниципальное задание в части затрат на общехозяйственные нужды на оказание муниципальной услуги</t>
  </si>
  <si>
    <t>2.3 Муниципальное задание в части затрат на уплату налогов, в качестве объекта налогообложения по котрым признается имущество учреждения</t>
  </si>
  <si>
    <t>3. Развитие дополнительного образования детей, подростков и молодежи:</t>
  </si>
  <si>
    <t>3.1 Муниципальное задание на оказание муниципальной услуги в части затрат непосредственно связанных с оказанием муниципальной услуги</t>
  </si>
  <si>
    <t>3.2 Муниципальное задание в части затрат на общехозяйственные нужды на оказание муниципальной услуги</t>
  </si>
  <si>
    <t>3.3 Муниципальное задание в части затрат на уплату налогов, в качестве объекта налогообложения по котрым признается имущество учреждения</t>
  </si>
  <si>
    <t>3.4 Муниципальное задание в части затрат на выполнение работы (МОБУ ДО "Ладожец")</t>
  </si>
  <si>
    <t>4. Развитие системы отдыха, оздоровления, занятости детей подростков и молодежи:</t>
  </si>
  <si>
    <t>4.1 Муниципальное задание в части затрат на выполнение работы (МОБУ "ДООЦ "Островки")</t>
  </si>
  <si>
    <t>5. Обеспечение реализации Программы:</t>
  </si>
  <si>
    <t>5.1 Муниципальное задание в части затрат на выполнение работы (МУ "ВРМЦ")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</si>
  <si>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</si>
  <si>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</si>
  <si>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</si>
  <si>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</si>
  <si>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ФЗ от 05.04.13 №44-ФЗ</t>
  </si>
  <si>
    <t>в соответствии с ФЗ от 18.07.11 №223-ФЗ</t>
  </si>
  <si>
    <t>Выплаты по расходам на закупку товаров, работ, услуг, всего</t>
  </si>
  <si>
    <t>0001</t>
  </si>
  <si>
    <t>на оплату контрактов (договоров),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</si>
  <si>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</si>
  <si>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</si>
  <si>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</si>
  <si>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(очередной финансовый год)</t>
  </si>
  <si>
    <t>(Заполняется в случае принятия органом, осуществляющим функции и полномочия учредителя, решения об отражении операций со средствами, поступающими во временное распоряжение учреждения, в разрезе содержащихся в ней плановых показателей)</t>
  </si>
  <si>
    <t>Таблица 2</t>
  </si>
  <si>
    <t>Таблица 3</t>
  </si>
  <si>
    <t>Сумма (руб.)</t>
  </si>
  <si>
    <t>010</t>
  </si>
  <si>
    <t>020</t>
  </si>
  <si>
    <t>030</t>
  </si>
  <si>
    <t>040</t>
  </si>
  <si>
    <t>Выбытие</t>
  </si>
  <si>
    <t>Поступление</t>
  </si>
  <si>
    <t>Остаток средств на конец года</t>
  </si>
  <si>
    <t>Остаток средств на начало года</t>
  </si>
  <si>
    <t>Таблица 4</t>
  </si>
  <si>
    <t>Объем публичных обязательств, всего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</si>
  <si>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</si>
  <si>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</si>
  <si>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 xml:space="preserve">Руководитель учреждения </t>
  </si>
  <si>
    <t xml:space="preserve">дата подписи </t>
  </si>
  <si>
    <t xml:space="preserve">7. Показатели по выплатам на закупку товаров, работ, услуг </t>
  </si>
  <si>
    <t>8. Сведения о средствах во временном распоряжении учреждения</t>
  </si>
  <si>
    <t>9. Справочная информация</t>
  </si>
  <si>
    <t>Приложение № 2</t>
  </si>
  <si>
    <t>к Требованиям к плану финансово-хозяйственной деятельности государственного (муниципального) учреждения, утвержденным приказом Министерства финансов Российской Федерации
от 28 июля 2010 г. № 81н</t>
  </si>
  <si>
    <t>(в ред. Приказа Минфина России от 29.08.2016 № 142н)</t>
  </si>
  <si>
    <t>Рекомендуемый образец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</si>
  <si>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</si>
  <si>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</si>
  <si>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</si>
  <si>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</si>
  <si>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</si>
  <si>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</si>
  <si>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</si>
  <si>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</si>
  <si>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</si>
  <si>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</si>
  <si>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</si>
  <si>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</si>
  <si>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</si>
  <si>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</si>
  <si>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</si>
  <si>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</si>
  <si>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</si>
  <si>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</si>
  <si>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</si>
  <si>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</si>
  <si>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</si>
  <si>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</si>
  <si>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</si>
  <si>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</si>
  <si>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</si>
  <si>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</si>
  <si>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</si>
  <si>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</si>
  <si>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</si>
  <si>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</si>
  <si>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</si>
  <si>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</si>
  <si>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</si>
  <si>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</si>
  <si>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</si>
  <si>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</si>
  <si>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</si>
  <si>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</si>
  <si>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</si>
  <si>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</si>
  <si>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</si>
  <si>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</si>
  <si>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</si>
  <si>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</si>
  <si>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</si>
  <si>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</si>
  <si>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</si>
  <si>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</si>
  <si>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</si>
  <si>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</si>
  <si>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</si>
  <si>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</si>
  <si>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</si>
  <si>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</si>
  <si>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</si>
  <si>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</si>
  <si>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</si>
  <si>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</si>
  <si>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</si>
  <si>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</si>
  <si>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</si>
  <si>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</si>
  <si>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</si>
  <si>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</si>
  <si>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</si>
  <si>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</si>
  <si>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</si>
  <si>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</si>
  <si>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</si>
  <si>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</si>
  <si>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</si>
  <si>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</si>
  <si>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</si>
  <si>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</si>
  <si>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</si>
  <si>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</si>
  <si>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</si>
  <si>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</si>
  <si>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</si>
  <si>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</si>
  <si>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</si>
  <si>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</si>
  <si>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</si>
  <si>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</si>
  <si>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</si>
  <si>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</si>
  <si>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</si>
  <si>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</si>
  <si>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</si>
  <si>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</si>
  <si>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</si>
  <si>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</si>
  <si>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</si>
  <si>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</si>
  <si>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100</t>
  </si>
  <si>
    <t>500</t>
  </si>
  <si>
    <t>120</t>
  </si>
  <si>
    <t>121</t>
  </si>
  <si>
    <t>150</t>
  </si>
  <si>
    <t>151</t>
  </si>
  <si>
    <t>183</t>
  </si>
  <si>
    <t>131</t>
  </si>
  <si>
    <t>200</t>
  </si>
  <si>
    <t>Социальные и иные выплаты населению</t>
  </si>
  <si>
    <t>296</t>
  </si>
  <si>
    <t>Код ВР</t>
  </si>
  <si>
    <t>261</t>
  </si>
  <si>
    <t>231</t>
  </si>
  <si>
    <t>Прочие расходы</t>
  </si>
  <si>
    <t>244</t>
  </si>
  <si>
    <t>851</t>
  </si>
  <si>
    <t>291</t>
  </si>
  <si>
    <t>112</t>
  </si>
  <si>
    <t>111</t>
  </si>
  <si>
    <t>119</t>
  </si>
  <si>
    <t>600</t>
  </si>
  <si>
    <t>134</t>
  </si>
  <si>
    <t>135</t>
  </si>
  <si>
    <t>189</t>
  </si>
  <si>
    <t>184</t>
  </si>
  <si>
    <t>Доходы от оказания услуг, работ:</t>
  </si>
  <si>
    <t>210</t>
  </si>
  <si>
    <t xml:space="preserve">в том числе на: выплаты персоналу всего:
</t>
  </si>
  <si>
    <t>220</t>
  </si>
  <si>
    <t>230</t>
  </si>
  <si>
    <t>260</t>
  </si>
  <si>
    <t>социальные и иные выплаты населению, всего:</t>
  </si>
  <si>
    <t>уплату налогов, сборов и иных платежей, всего:</t>
  </si>
  <si>
    <t>расходы на закупку товаров, работ, услуг, всего:</t>
  </si>
  <si>
    <t>иные выплаты перосналу за исключением фонда оплаты труда</t>
  </si>
  <si>
    <t>853</t>
  </si>
  <si>
    <t>407</t>
  </si>
  <si>
    <t xml:space="preserve">Объем финансового обеспечения, руб. (с точностью до двух знаков после запятой - 0,00)
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</si>
  <si>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</si>
  <si>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</si>
  <si>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</si>
  <si>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</si>
  <si>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</si>
  <si>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Плановые показатели по поступлениям и расходам (выплатам) учреждения</t>
  </si>
  <si>
    <t>а</t>
  </si>
  <si>
    <t>б</t>
  </si>
  <si>
    <t>из них по лицевым счетам, открытым в кредитных организациях</t>
  </si>
  <si>
    <t>9.1</t>
  </si>
  <si>
    <t>гранты (из графы 9)</t>
  </si>
  <si>
    <t>6.1</t>
  </si>
  <si>
    <t>Код по бюджетной классификации РФ</t>
  </si>
  <si>
    <t>0</t>
  </si>
  <si>
    <t>015112175</t>
  </si>
  <si>
    <t>01500000004000211</t>
  </si>
  <si>
    <t>01500000005000211</t>
  </si>
  <si>
    <t>01500000002262211</t>
  </si>
  <si>
    <t>01500000005000212</t>
  </si>
  <si>
    <t>01500000005000213</t>
  </si>
  <si>
    <t>01500000004000213</t>
  </si>
  <si>
    <t>01500000002262213</t>
  </si>
  <si>
    <t>01500000004000291</t>
  </si>
  <si>
    <t>01500000002262291</t>
  </si>
  <si>
    <t>01500000004000221</t>
  </si>
  <si>
    <t>01500000004000223</t>
  </si>
  <si>
    <t>01500000002262221</t>
  </si>
  <si>
    <t>01500000005000221</t>
  </si>
  <si>
    <t>01500000002262223</t>
  </si>
  <si>
    <t>01500000002263223</t>
  </si>
  <si>
    <t>01500000004000225</t>
  </si>
  <si>
    <t>01500000005000225</t>
  </si>
  <si>
    <t>01500000002262225</t>
  </si>
  <si>
    <t>015112079</t>
  </si>
  <si>
    <t>01500000004000226</t>
  </si>
  <si>
    <t>01500000005000226</t>
  </si>
  <si>
    <t>01500000002262226</t>
  </si>
  <si>
    <t>015112034</t>
  </si>
  <si>
    <t>015112035</t>
  </si>
  <si>
    <t>015112074</t>
  </si>
  <si>
    <t>015112174</t>
  </si>
  <si>
    <t>01500000004000310</t>
  </si>
  <si>
    <t>01500000005000310</t>
  </si>
  <si>
    <t>01500000002262310</t>
  </si>
  <si>
    <t>015012135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</si>
  <si>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 основе</t>
  </si>
  <si>
    <t>01500000002262296</t>
  </si>
  <si>
    <t>015012042</t>
  </si>
  <si>
    <t>292</t>
  </si>
  <si>
    <t>01500000002262292</t>
  </si>
  <si>
    <t>293</t>
  </si>
  <si>
    <t>01500000002262293</t>
  </si>
  <si>
    <t>295</t>
  </si>
  <si>
    <t>01500000002262295</t>
  </si>
  <si>
    <t>Субсидии бюджетным и автономным учреждениям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в рамках подпрограммы «Развитие системы отдыха, оздоровления, занятости детей, подростков и молодежи» МП «Современное образование во Всеволожском муниципальном районе Ленинградской области»</t>
  </si>
  <si>
    <t>Субсидии бюджетным и автономным учреждениям на организацию работы трудовых бригад в рамках подпрограммы «Развитие системы отдыха, оздоровления, занятости детей, подростков и молодежи» МП «Современное образование во Всеволожском муниципальном районе Ленинградской области»</t>
  </si>
  <si>
    <t>Субсидии бюджетным  и автономным учреждениям на стипендии Главы администрации муниципального образования  в рамках подпрограммы "Поддержка талантливой молодежи" "Современное образование во Всеволожском муниципальном районе Ленинградской области"</t>
  </si>
  <si>
    <t>015112042</t>
  </si>
  <si>
    <t>Субсидии бюджетным, автономным учреждениям на организацию бесплатного питания обучающихся общеобразовательных учреждений из социально-незащищенных семей, предоставление молока обучающимся начальных классов общеобразовательных учреждений за счет средств областного бюджета</t>
  </si>
  <si>
    <t>Субсидии бюджетным, автономным учреждениям на иные цели в части расходов на содержание групп продленного дня</t>
  </si>
  <si>
    <t>Субсидии  бюджетным  и автономным учреждениям на укрепление материально-технической базы организаций общего образования в рамках основного мероприятия "Развитие  инфраструкетуры общего образования"  подпрограммы "Развитие начального общего, основного общего и среднего общего образования детей, подростков и молодежи" МП "Современное образование во Всеволожском муниципальном районе Ленинградской области"  за счет средств местного бюджета</t>
  </si>
  <si>
    <t>015112135</t>
  </si>
  <si>
    <t>Субсидии  бюджетным  и автономным учреждениям на ремонтные работы в общеобразовательных учреждениях в рамках основного мероприятия "Развитие  инфраструктуры общего образования"  подпрограммы "Развитие начального общего, основного общего</t>
  </si>
  <si>
    <t>Субсидии бюджетным и автономным учреждениям на организацию льготного питания обучающихся общеобразовательных учреждений из социально-незащищенных семей в рамках подпрограммы «Развитие начального общего, основного общего и среднего общего образования детей, подростков и молодежи» МП «Современное образование во Всеволожском муниципальном районе Ленинградской области» за счет средств местного бюджета</t>
  </si>
  <si>
    <t>И.П. Федоренко</t>
  </si>
  <si>
    <t>Муниципальное общеобразовательное бюджетное учреждение "Средняя общеобразовательная школа  № 6 с углубленным изучением отдельных предметов" г.Всеволожска</t>
  </si>
  <si>
    <t>43505130</t>
  </si>
  <si>
    <t>Реализация образовательных программ начального, основного общего  и среднего общего образования ;</t>
  </si>
  <si>
    <t>Образовательная деятельность по реализации:</t>
  </si>
  <si>
    <t>основного общего образования (нормативный срок обучения - 5 лет)</t>
  </si>
  <si>
    <t>среднего общего образования (нормативный срок освоения -2года)</t>
  </si>
  <si>
    <t>Для реализации основных целей Учреждение осуществляет следующие  виды деятельности:</t>
  </si>
  <si>
    <t>прием обучающихся в образовательное учреждение</t>
  </si>
  <si>
    <t>реализация образовательных программ начального общего, основного общего, среднего общего образования</t>
  </si>
  <si>
    <t xml:space="preserve">реализация дополнительных общеразвивающих программ </t>
  </si>
  <si>
    <t>охрана жизни и здоровья обучающихся</t>
  </si>
  <si>
    <t>организация воспитательной работы</t>
  </si>
  <si>
    <t>взаимодействие с семьями обучающихся</t>
  </si>
  <si>
    <t>организация питания обучающихся</t>
  </si>
  <si>
    <t>организация неурочной деятельности</t>
  </si>
  <si>
    <t>организация оздоровления, отдыха детей в каникулярное время</t>
  </si>
  <si>
    <t>3.Платные услуги , оказываемые муниципальным учреждением:</t>
  </si>
  <si>
    <t>Оказание образовательных платных дополнительных услуг.</t>
  </si>
  <si>
    <t>Оказание оздоровительных платных дополнительных услуг.</t>
  </si>
  <si>
    <t>Присмотр и уход за детьми в группах продленного дня.</t>
  </si>
  <si>
    <t>Сдача имущества в аренду с согласия Учредителя (собственника).</t>
  </si>
  <si>
    <t>Гринева В.И.</t>
  </si>
  <si>
    <t>Дубова Ю.В.</t>
  </si>
  <si>
    <t>тел. 40-187</t>
  </si>
  <si>
    <t>015112062</t>
  </si>
  <si>
    <t>015012062</t>
  </si>
  <si>
    <t>01500000004000222</t>
  </si>
  <si>
    <t>Объем финансового обеспечения на 1-й год планового периода (2020 год)</t>
  </si>
  <si>
    <t>Объем финансового обеспечения на 2-й год планового периода (2021 год)</t>
  </si>
  <si>
    <t>Объем финансового обеспечения на плановый финансовый 2019 год</t>
  </si>
  <si>
    <t>Субсидии бюджетным и автономным учреждениям на подвоз обучающихся, проживающих на территории незакрепленной за учреждением в рамках основного мероприятия "Реализация образовательных программ общего образования" подпрограммы «Развитие начального общего, основного общего и среднего общего образования детей, подростков и молодежи» МП «Современное образование во Всеволожском муниципальном районе Ленинградской области» за счет средств местного бюджета</t>
  </si>
  <si>
    <t>01500000004000344</t>
  </si>
  <si>
    <t>344</t>
  </si>
  <si>
    <t>349</t>
  </si>
  <si>
    <t>Муниципальное задание в части затрат на общехозяйственные нужды на оказание муниципальной услуги</t>
  </si>
  <si>
    <t>341</t>
  </si>
  <si>
    <t>346</t>
  </si>
  <si>
    <t>01500000004000346</t>
  </si>
  <si>
    <t>выплата пособий и компенсаций</t>
  </si>
  <si>
    <t>266</t>
  </si>
  <si>
    <t>01500000005000266</t>
  </si>
  <si>
    <t>01500000005000346</t>
  </si>
  <si>
    <t xml:space="preserve"> 
Увеличение стоимости права пользования</t>
  </si>
  <si>
    <t>01500000002262222</t>
  </si>
  <si>
    <t>350</t>
  </si>
  <si>
    <t>342</t>
  </si>
  <si>
    <t>345</t>
  </si>
  <si>
    <t>353</t>
  </si>
  <si>
    <t>01500000005000353</t>
  </si>
  <si>
    <t>на 2019 год и плановый период 2020 и 2021 гг.</t>
  </si>
  <si>
    <t>на 2019 г. (очередной финансовый год)</t>
  </si>
  <si>
    <t>на 2020 г. (1-ый год планового периода)</t>
  </si>
  <si>
    <t>на 2021 г. (2-ой год планового периода)</t>
  </si>
  <si>
    <t>_______________ 2019 года</t>
  </si>
  <si>
    <t>3.3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</si>
  <si>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01500000002262341</t>
  </si>
  <si>
    <t>01500000002262342</t>
  </si>
  <si>
    <t>01500000002262344</t>
  </si>
  <si>
    <t>01500000002262345</t>
  </si>
  <si>
    <t>01500000002262346</t>
  </si>
  <si>
    <t>01500000002262349</t>
  </si>
  <si>
    <t>01500000002262353</t>
  </si>
  <si>
    <t>Приложение</t>
  </si>
  <si>
    <t>к приказу Комитета по образованию</t>
  </si>
  <si>
    <t>от "01" августа 2018 года № 130</t>
  </si>
  <si>
    <t>(наименование должности лица, утверждающего документ)</t>
  </si>
  <si>
    <t>ПЛАН</t>
  </si>
  <si>
    <t>ФИНАНСОВО-ХОЗЯЙСТВЕННОЙ ДЕЯТЕЛЬНОСТИ</t>
  </si>
  <si>
    <t>МУНИЦИПАЛЬНОГО УЧРЕЖДЕНИЯ</t>
  </si>
  <si>
    <t>(наименование муниципального учреждения)</t>
  </si>
  <si>
    <t>на 20</t>
  </si>
  <si>
    <t xml:space="preserve"> год и плановый период 20</t>
  </si>
  <si>
    <t>19</t>
  </si>
  <si>
    <t>и 20</t>
  </si>
  <si>
    <t>20</t>
  </si>
  <si>
    <t xml:space="preserve"> годы</t>
  </si>
  <si>
    <t>Наименование органа, осуществляющего функции</t>
  </si>
  <si>
    <t>Глава по БК</t>
  </si>
  <si>
    <t>Главного распорядителя</t>
  </si>
  <si>
    <t>Комитет по образованию администрации МО"Веволожский муниципальный район" Ленинградской области</t>
  </si>
  <si>
    <t>по ОКАТО</t>
  </si>
  <si>
    <t>4141300000</t>
  </si>
  <si>
    <t>Наименование учреждения ___________________________</t>
  </si>
  <si>
    <t>по ОКЕИ</t>
  </si>
  <si>
    <t>Адрес:188645, Ленинградская область, г.Всеволожск,  ул. Центральная, дом 5</t>
  </si>
  <si>
    <t>по ОКВ</t>
  </si>
  <si>
    <r>
      <rPr>
        <sz val="12"/>
        <color theme="1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>дентификационный номер налогоплательщика (ИНН)</t>
    </r>
  </si>
  <si>
    <t>Код причины постановки на учет (КПП)</t>
  </si>
  <si>
    <t>Единица измерения: руб.</t>
  </si>
  <si>
    <t>Раздел 1. Сведения о деятельности учреждения</t>
  </si>
  <si>
    <t xml:space="preserve">1. Цели деятельности учреждения </t>
  </si>
  <si>
    <t>2. Виды деятельности учреждения</t>
  </si>
  <si>
    <t>начального общего образования, обеспечивающая дополнительную (углубленную) подготовку по английскому языку(нормативный срок обучения - з года)</t>
  </si>
  <si>
    <t>основного общего образования, обеспечивающая дополнительную (углубленную) подготовку обучающихся по английскому языку(нормативный срок освоения -5 лет)</t>
  </si>
  <si>
    <t>основного общего образования, обеспечивающая дополнительную (углубленную) подготовку обучающихся по химии (нормативный срок освоения -2года)</t>
  </si>
  <si>
    <t>среднего общего образования, обеспечивающая дополнительную (углубленную) подготовку обучающихся по английскому языку (нормативный срок освоения -2 года)</t>
  </si>
  <si>
    <t>основного общего образования, обеспечивающая дополнительную (углубленную) подготовку обучающихся  по химии (нормативный срок освоения -2года)</t>
  </si>
  <si>
    <t>в соответствии с ОКВЭД и Уставом</t>
  </si>
  <si>
    <t>14.01.2019г.</t>
  </si>
  <si>
    <t>3. Наименование и реквизиты приказа учреждения об утверждении перечня платных услуг (работ), предоставление (выполнение) которых для физических и юридических лиц осуществляется на платной основе, и размера платы за услуги (работы)</t>
  </si>
  <si>
    <t>в соответствии пос Уставом от 10.10.2014г. № 3213; 02.10.2015г.№2569</t>
  </si>
  <si>
    <t xml:space="preserve">    4. Общая балансовая стоимость недвижимого муниципального имущества на дату составления плана</t>
  </si>
  <si>
    <t>в разрезе стоимости имущества:</t>
  </si>
  <si>
    <t>закрепленного собственником имущества за учреждением на праве оперативного управления</t>
  </si>
  <si>
    <t>приобретенного учреждением за счет выделенных собственником имущества учреждения средств</t>
  </si>
  <si>
    <t>приобретенного учреждением за счет доходов, полученных от иной приносящей доход деятельности</t>
  </si>
  <si>
    <t>5. Общая балансовая стоимость движимого муниципального имущества на дату составления плана</t>
  </si>
  <si>
    <t>в том числе балансовая стоимость особо ценного движимого имущества</t>
  </si>
  <si>
    <t>6. Сведения об имуществе учреждения, переданном в аренду физическим лицам и сторонним организациям</t>
  </si>
  <si>
    <t>7. Сведения об имуществе, арендуемом учреждением или предоставленном учреждению в соответствии с договорами безвозмездного пользования</t>
  </si>
  <si>
    <t>21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</si>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</sst>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9" fontId="4" fillId="0" borderId="3" xfId="1" applyFont="1" applyFill="1" applyBorder="1" applyAlignment="1">
      <alignment horizontal="center" vertical="center"/>
    </xf>
    <xf numFmtId="9" fontId="4" fillId="0" borderId="3" xfId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49" fontId="17" fillId="0" borderId="6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wrapText="1"/>
    </xf>
    <xf numFmtId="0" fontId="4" fillId="0" borderId="0" xfId="0" applyFont="1" applyAlignment="1">
      <alignment vertical="top" wrapText="1"/>
    </xf>
    <xf numFmtId="4" fontId="4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justify" wrapText="1"/>
    </xf>
    <xf numFmtId="0" fontId="8" fillId="0" borderId="0" xfId="0" applyNumberFormat="1" applyFont="1" applyBorder="1" applyAlignment="1">
      <alignment horizontal="justify" wrapText="1"/>
    </xf>
    <xf numFmtId="0" fontId="1" fillId="0" borderId="7" xfId="0" applyNumberFormat="1" applyFont="1" applyBorder="1" applyAlignment="1">
      <alignment horizontal="left" vertical="center" wrapText="1" indent="2"/>
    </xf>
    <xf numFmtId="0" fontId="1" fillId="0" borderId="8" xfId="0" applyNumberFormat="1" applyFont="1" applyBorder="1" applyAlignment="1">
      <alignment horizontal="left" vertical="center" wrapText="1" indent="2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 indent="2"/>
    </xf>
    <xf numFmtId="0" fontId="1" fillId="0" borderId="10" xfId="0" applyNumberFormat="1" applyFont="1" applyBorder="1" applyAlignment="1">
      <alignment horizontal="left" vertical="center" wrapText="1" indent="2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84"/>
  <sheetViews>
    <sheetView view="pageBreakPreview" topLeftCell="A13" zoomScale="120" zoomScaleNormal="100" zoomScaleSheetLayoutView="120" workbookViewId="0">
      <selection activeCell="BX24" sqref="BX24"/>
    </sheetView>
  </sheetViews>
  <sheetFormatPr defaultRowHeight="13.2" x14ac:dyDescent="0.25"/>
  <cols>
    <col min="1" max="105" width="0.88671875" customWidth="1"/>
  </cols>
  <sheetData>
    <row r="1" spans="1:141" ht="16.2" customHeight="1" x14ac:dyDescent="0.25"/>
    <row r="2" spans="1:141" ht="16.2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133" t="s">
        <v>469</v>
      </c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ht="16.2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33" t="s">
        <v>470</v>
      </c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ht="16.2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133" t="s">
        <v>471</v>
      </c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</row>
    <row r="5" spans="1:141" ht="16.2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</row>
    <row r="6" spans="1:141" ht="16.2" customHeigh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</row>
    <row r="7" spans="1:141" ht="16.2" customHeight="1" x14ac:dyDescent="0.3">
      <c r="A7" s="135" t="s">
        <v>45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69"/>
      <c r="AY7" s="70"/>
      <c r="AZ7" s="70"/>
      <c r="BA7" s="70"/>
      <c r="BB7" s="70"/>
      <c r="BC7" s="70"/>
      <c r="BD7" s="70"/>
      <c r="BE7" s="135" t="s">
        <v>5</v>
      </c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</row>
    <row r="8" spans="1:141" ht="93.75" customHeight="1" x14ac:dyDescent="0.3">
      <c r="A8" s="128" t="s">
        <v>46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71"/>
      <c r="AY8" s="70"/>
      <c r="AZ8" s="70"/>
      <c r="BA8" s="70"/>
      <c r="BB8" s="70"/>
      <c r="BC8" s="70"/>
      <c r="BD8" s="70"/>
      <c r="BE8" s="128" t="s">
        <v>48</v>
      </c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2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</row>
    <row r="9" spans="1:141" ht="16.2" customHeight="1" x14ac:dyDescent="0.3">
      <c r="A9" s="129" t="s">
        <v>472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73"/>
      <c r="AY9" s="70"/>
      <c r="AZ9" s="70"/>
      <c r="BA9" s="70"/>
      <c r="BB9" s="70"/>
      <c r="BC9" s="70"/>
      <c r="BD9" s="70"/>
      <c r="BE9" s="129" t="s">
        <v>472</v>
      </c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</row>
    <row r="10" spans="1:141" ht="16.2" customHeight="1" x14ac:dyDescent="0.35">
      <c r="A10" s="70"/>
      <c r="B10" s="70"/>
      <c r="C10" s="70"/>
      <c r="D10" s="7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 t="s">
        <v>47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74"/>
      <c r="AY10" s="70"/>
      <c r="AZ10" s="70"/>
      <c r="BA10" s="70"/>
      <c r="BB10" s="70"/>
      <c r="BC10" s="70" t="s">
        <v>11</v>
      </c>
      <c r="BD10" s="70"/>
      <c r="BE10" s="70"/>
      <c r="BF10" s="70"/>
      <c r="BG10" s="70"/>
      <c r="BH10" s="7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2" t="s">
        <v>406</v>
      </c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</row>
    <row r="11" spans="1:141" ht="16.2" customHeight="1" x14ac:dyDescent="0.3">
      <c r="A11" s="70"/>
      <c r="B11" s="70"/>
      <c r="C11" s="70"/>
      <c r="D11" s="70"/>
      <c r="E11" s="125" t="s">
        <v>3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 t="s">
        <v>4</v>
      </c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75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125" t="s">
        <v>3</v>
      </c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 t="s">
        <v>4</v>
      </c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</row>
    <row r="12" spans="1:141" ht="16.2" customHeight="1" x14ac:dyDescent="0.3">
      <c r="A12" s="70"/>
      <c r="B12" s="70"/>
      <c r="C12" s="70"/>
      <c r="D12" s="70"/>
      <c r="E12" s="70"/>
      <c r="F12" s="68" t="s">
        <v>0</v>
      </c>
      <c r="G12" s="110"/>
      <c r="H12" s="110"/>
      <c r="I12" s="110"/>
      <c r="J12" s="110"/>
      <c r="K12" s="70" t="s">
        <v>0</v>
      </c>
      <c r="L12" s="70"/>
      <c r="M12" s="7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27">
        <v>20</v>
      </c>
      <c r="AG12" s="127"/>
      <c r="AH12" s="127"/>
      <c r="AI12" s="127"/>
      <c r="AJ12" s="110" t="s">
        <v>479</v>
      </c>
      <c r="AK12" s="110"/>
      <c r="AL12" s="110"/>
      <c r="AM12" s="110"/>
      <c r="AN12" s="70" t="s">
        <v>1</v>
      </c>
      <c r="AO12" s="70"/>
      <c r="AP12" s="70"/>
      <c r="AQ12" s="70"/>
      <c r="AR12" s="70"/>
      <c r="AS12" s="70"/>
      <c r="AT12" s="70"/>
      <c r="AU12" s="70"/>
      <c r="AV12" s="70"/>
      <c r="AW12" s="70"/>
      <c r="AX12" s="76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68" t="s">
        <v>0</v>
      </c>
      <c r="BK12" s="110"/>
      <c r="BL12" s="110"/>
      <c r="BM12" s="110"/>
      <c r="BN12" s="110"/>
      <c r="BO12" s="70" t="s">
        <v>0</v>
      </c>
      <c r="BP12" s="70"/>
      <c r="BQ12" s="7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27">
        <v>20</v>
      </c>
      <c r="CK12" s="127"/>
      <c r="CL12" s="127"/>
      <c r="CM12" s="127"/>
      <c r="CN12" s="110" t="s">
        <v>479</v>
      </c>
      <c r="CO12" s="110"/>
      <c r="CP12" s="110"/>
      <c r="CQ12" s="110"/>
      <c r="CR12" s="70" t="s">
        <v>1</v>
      </c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</row>
    <row r="13" spans="1:141" ht="16.2" customHeight="1" x14ac:dyDescent="0.3">
      <c r="A13" s="70"/>
      <c r="B13" s="70"/>
      <c r="C13" s="70"/>
      <c r="D13" s="70"/>
      <c r="E13" s="70"/>
      <c r="F13" s="68"/>
      <c r="G13" s="77"/>
      <c r="H13" s="77"/>
      <c r="I13" s="77"/>
      <c r="J13" s="77"/>
      <c r="K13" s="70"/>
      <c r="L13" s="70"/>
      <c r="M13" s="70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77"/>
      <c r="AK13" s="77"/>
      <c r="AL13" s="77"/>
      <c r="AM13" s="77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6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68"/>
      <c r="BK13" s="77"/>
      <c r="BL13" s="77"/>
      <c r="BM13" s="77"/>
      <c r="BN13" s="77"/>
      <c r="BO13" s="70"/>
      <c r="BP13" s="70"/>
      <c r="BQ13" s="70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67"/>
      <c r="CK13" s="67"/>
      <c r="CL13" s="67"/>
      <c r="CM13" s="67"/>
      <c r="CN13" s="77"/>
      <c r="CO13" s="77"/>
      <c r="CP13" s="77"/>
      <c r="CQ13" s="77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</row>
    <row r="14" spans="1:141" ht="16.2" customHeight="1" x14ac:dyDescent="0.3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76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68"/>
      <c r="BK14" s="77"/>
      <c r="BL14" s="77"/>
      <c r="BM14" s="77"/>
      <c r="BN14" s="77"/>
      <c r="BO14" s="70"/>
      <c r="BP14" s="70"/>
      <c r="BQ14" s="70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67"/>
      <c r="CK14" s="67"/>
      <c r="CL14" s="67"/>
      <c r="CM14" s="67"/>
      <c r="CN14" s="77"/>
      <c r="CO14" s="77"/>
      <c r="CP14" s="77"/>
      <c r="CQ14" s="77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</row>
    <row r="15" spans="1:141" ht="16.2" customHeight="1" x14ac:dyDescent="0.3">
      <c r="A15" s="76"/>
      <c r="B15" s="76"/>
      <c r="C15" s="76"/>
      <c r="D15" s="76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76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68"/>
      <c r="BK15" s="77"/>
      <c r="BL15" s="77"/>
      <c r="BM15" s="77"/>
      <c r="BN15" s="77"/>
      <c r="BO15" s="70"/>
      <c r="BP15" s="70"/>
      <c r="BQ15" s="70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67"/>
      <c r="CK15" s="67"/>
      <c r="CL15" s="67"/>
      <c r="CM15" s="67"/>
      <c r="CN15" s="77"/>
      <c r="CO15" s="77"/>
      <c r="CP15" s="77"/>
      <c r="CQ15" s="77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</row>
    <row r="16" spans="1:141" ht="16.2" customHeight="1" x14ac:dyDescent="0.3">
      <c r="A16" s="76"/>
      <c r="B16" s="76"/>
      <c r="C16" s="76"/>
      <c r="D16" s="76"/>
      <c r="E16" s="76"/>
      <c r="F16" s="67"/>
      <c r="G16" s="126"/>
      <c r="H16" s="126"/>
      <c r="I16" s="126"/>
      <c r="J16" s="126"/>
      <c r="K16" s="76"/>
      <c r="L16" s="76"/>
      <c r="M16" s="7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7"/>
      <c r="AG16" s="127"/>
      <c r="AH16" s="127"/>
      <c r="AI16" s="127"/>
      <c r="AJ16" s="126"/>
      <c r="AK16" s="126"/>
      <c r="AL16" s="126"/>
      <c r="AM16" s="12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68"/>
      <c r="BK16" s="77"/>
      <c r="BL16" s="77"/>
      <c r="BM16" s="77"/>
      <c r="BN16" s="77"/>
      <c r="BO16" s="70"/>
      <c r="BP16" s="70"/>
      <c r="BQ16" s="70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67"/>
      <c r="CK16" s="67"/>
      <c r="CL16" s="67"/>
      <c r="CM16" s="67"/>
      <c r="CN16" s="77"/>
      <c r="CO16" s="77"/>
      <c r="CP16" s="77"/>
      <c r="CQ16" s="77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</row>
    <row r="17" spans="1:141" ht="16.2" customHeight="1" x14ac:dyDescent="0.3">
      <c r="A17" s="70"/>
      <c r="B17" s="70"/>
      <c r="C17" s="70"/>
      <c r="D17" s="70"/>
      <c r="E17" s="70"/>
      <c r="F17" s="68"/>
      <c r="G17" s="77"/>
      <c r="H17" s="77"/>
      <c r="I17" s="77"/>
      <c r="J17" s="77"/>
      <c r="K17" s="70"/>
      <c r="L17" s="70"/>
      <c r="M17" s="70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67"/>
      <c r="AG17" s="67"/>
      <c r="AH17" s="67"/>
      <c r="AI17" s="67"/>
      <c r="AJ17" s="77"/>
      <c r="AK17" s="77"/>
      <c r="AL17" s="77"/>
      <c r="AM17" s="77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6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68"/>
      <c r="BK17" s="77"/>
      <c r="BL17" s="77"/>
      <c r="BM17" s="77"/>
      <c r="BN17" s="77"/>
      <c r="BO17" s="70"/>
      <c r="BP17" s="70"/>
      <c r="BQ17" s="70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67"/>
      <c r="CK17" s="67"/>
      <c r="CL17" s="67"/>
      <c r="CM17" s="67"/>
      <c r="CN17" s="77"/>
      <c r="CO17" s="77"/>
      <c r="CP17" s="77"/>
      <c r="CQ17" s="77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</row>
    <row r="18" spans="1:141" ht="16.2" customHeight="1" x14ac:dyDescent="0.3">
      <c r="A18" s="138" t="s">
        <v>473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</row>
    <row r="19" spans="1:141" ht="16.2" customHeight="1" x14ac:dyDescent="0.3">
      <c r="A19" s="138" t="s">
        <v>474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</row>
    <row r="20" spans="1:141" ht="16.2" customHeight="1" x14ac:dyDescent="0.3">
      <c r="A20" s="138" t="s">
        <v>475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</row>
    <row r="21" spans="1:141" ht="29.25" customHeight="1" x14ac:dyDescent="0.3">
      <c r="A21" s="140" t="s">
        <v>407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</row>
    <row r="22" spans="1:141" ht="16.2" customHeight="1" x14ac:dyDescent="0.3">
      <c r="A22" s="141" t="s">
        <v>476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</row>
    <row r="23" spans="1:141" ht="16.2" customHeight="1" x14ac:dyDescent="0.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  <c r="V23" s="79"/>
      <c r="W23" s="79"/>
      <c r="X23" s="78"/>
      <c r="Y23" s="78"/>
      <c r="Z23" s="79" t="s">
        <v>477</v>
      </c>
      <c r="AA23" s="142" t="s">
        <v>479</v>
      </c>
      <c r="AB23" s="142"/>
      <c r="AC23" s="142"/>
      <c r="AD23" s="142"/>
      <c r="AE23" s="143" t="s">
        <v>478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2" t="s">
        <v>481</v>
      </c>
      <c r="BN23" s="144"/>
      <c r="BO23" s="144"/>
      <c r="BP23" s="144"/>
      <c r="BQ23" s="78"/>
      <c r="BR23" s="78"/>
      <c r="BS23" s="78"/>
      <c r="BT23" s="78"/>
      <c r="BU23" s="78"/>
      <c r="BV23" s="78"/>
      <c r="BW23" s="80" t="s">
        <v>480</v>
      </c>
      <c r="BX23" s="142" t="s">
        <v>517</v>
      </c>
      <c r="BY23" s="142"/>
      <c r="BZ23" s="142"/>
      <c r="CA23" s="142"/>
      <c r="CB23" s="78" t="s">
        <v>482</v>
      </c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</row>
    <row r="24" spans="1:141" ht="16.2" customHeight="1" x14ac:dyDescent="0.3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</row>
    <row r="25" spans="1:141" ht="16.2" customHeight="1" x14ac:dyDescent="0.3">
      <c r="A25" s="123" t="s">
        <v>483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81"/>
      <c r="BN25" s="81"/>
      <c r="BO25" s="81"/>
      <c r="BP25" s="81"/>
      <c r="BQ25" s="81"/>
      <c r="BR25" s="81"/>
      <c r="BS25" s="81"/>
      <c r="BT25" s="81"/>
      <c r="BU25" s="81"/>
      <c r="BV25" s="146" t="s">
        <v>484</v>
      </c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7"/>
      <c r="CL25" s="119" t="s">
        <v>49</v>
      </c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1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</row>
    <row r="26" spans="1:141" ht="16.2" customHeight="1" x14ac:dyDescent="0.3">
      <c r="A26" s="117" t="s">
        <v>485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117" t="s">
        <v>7</v>
      </c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9" t="s">
        <v>408</v>
      </c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1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</row>
    <row r="27" spans="1:141" ht="33.75" customHeight="1" x14ac:dyDescent="0.3">
      <c r="A27" s="116" t="s">
        <v>486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81"/>
      <c r="BN27" s="81"/>
      <c r="BO27" s="81"/>
      <c r="BP27" s="81"/>
      <c r="BQ27" s="81"/>
      <c r="BR27" s="81"/>
      <c r="BS27" s="81"/>
      <c r="BT27" s="82"/>
      <c r="BU27" s="82"/>
      <c r="BV27" s="82"/>
      <c r="BW27" s="82"/>
      <c r="BX27" s="117" t="s">
        <v>487</v>
      </c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8"/>
      <c r="CL27" s="119" t="s">
        <v>488</v>
      </c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1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</row>
    <row r="28" spans="1:141" ht="16.2" customHeight="1" x14ac:dyDescent="0.3">
      <c r="A28" s="122" t="s">
        <v>489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117" t="s">
        <v>490</v>
      </c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8"/>
      <c r="CL28" s="119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1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</row>
    <row r="29" spans="1:141" ht="16.2" customHeight="1" x14ac:dyDescent="0.3">
      <c r="A29" s="112" t="s">
        <v>491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117" t="s">
        <v>492</v>
      </c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8"/>
      <c r="CL29" s="119" t="s">
        <v>12</v>
      </c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1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</row>
    <row r="30" spans="1:141" ht="16.2" customHeight="1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115" t="s">
        <v>6</v>
      </c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39"/>
      <c r="CL30" s="106" t="s">
        <v>505</v>
      </c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8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</row>
    <row r="31" spans="1:141" ht="16.2" customHeight="1" x14ac:dyDescent="0.3">
      <c r="A31" s="112" t="s">
        <v>493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3">
        <v>4703032035</v>
      </c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39"/>
      <c r="CL31" s="109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1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</row>
    <row r="32" spans="1:141" ht="16.2" customHeight="1" x14ac:dyDescent="0.3">
      <c r="A32" s="112" t="s">
        <v>494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4">
        <v>470301001</v>
      </c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</row>
    <row r="33" spans="1:141" ht="16.2" customHeight="1" x14ac:dyDescent="0.3">
      <c r="A33" s="112" t="s">
        <v>495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</row>
    <row r="34" spans="1:141" ht="16.2" customHeight="1" x14ac:dyDescent="0.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3"/>
      <c r="AP34" s="83"/>
      <c r="AQ34" s="83"/>
      <c r="AR34" s="83"/>
      <c r="AS34" s="86"/>
      <c r="AT34" s="86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</row>
    <row r="35" spans="1:141" ht="16.5" customHeight="1" x14ac:dyDescent="0.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</row>
    <row r="36" spans="1:141" ht="16.2" customHeight="1" x14ac:dyDescent="0.3">
      <c r="A36" s="115" t="s">
        <v>496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</row>
    <row r="37" spans="1:141" ht="16.2" customHeight="1" x14ac:dyDescent="0.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</row>
    <row r="38" spans="1:141" ht="18.899999999999999" customHeight="1" x14ac:dyDescent="0.3">
      <c r="A38" s="104" t="s">
        <v>497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</row>
    <row r="39" spans="1:141" s="88" customFormat="1" ht="18.899999999999999" customHeight="1" x14ac:dyDescent="0.25">
      <c r="A39" s="105" t="s">
        <v>409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</row>
    <row r="40" spans="1:141" ht="18.899999999999999" customHeight="1" x14ac:dyDescent="0.3">
      <c r="A40" s="104" t="s">
        <v>498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</row>
    <row r="41" spans="1:141" ht="18.899999999999999" customHeight="1" x14ac:dyDescent="0.25">
      <c r="A41" s="89" t="s">
        <v>410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</row>
    <row r="42" spans="1:141" ht="18.899999999999999" customHeight="1" x14ac:dyDescent="0.25">
      <c r="A42" s="98" t="s">
        <v>499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</row>
    <row r="43" spans="1:141" ht="18.899999999999999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</row>
    <row r="44" spans="1:141" ht="18.899999999999999" customHeight="1" x14ac:dyDescent="0.25">
      <c r="A44" s="90" t="s">
        <v>411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</row>
    <row r="45" spans="1:141" ht="18.899999999999999" customHeight="1" x14ac:dyDescent="0.25">
      <c r="A45" s="99" t="s">
        <v>500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</row>
    <row r="46" spans="1:141" ht="18.899999999999999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</row>
    <row r="47" spans="1:141" ht="18.899999999999999" customHeight="1" x14ac:dyDescent="0.25">
      <c r="A47" s="99" t="s">
        <v>501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</row>
    <row r="48" spans="1:141" ht="18.899999999999999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</row>
    <row r="49" spans="1:141" ht="18.899999999999999" customHeight="1" x14ac:dyDescent="0.25">
      <c r="A49" s="100" t="s">
        <v>412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</row>
    <row r="50" spans="1:141" ht="18.899999999999999" customHeight="1" x14ac:dyDescent="0.25">
      <c r="A50" s="99" t="s">
        <v>502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</row>
    <row r="51" spans="1:141" ht="18.899999999999999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</row>
    <row r="52" spans="1:141" ht="18.899999999999999" customHeight="1" x14ac:dyDescent="0.25">
      <c r="A52" s="99" t="s">
        <v>503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</row>
    <row r="53" spans="1:141" ht="18.899999999999999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</row>
    <row r="54" spans="1:141" ht="18.899999999999999" customHeight="1" x14ac:dyDescent="0.25">
      <c r="A54" s="90" t="s">
        <v>413</v>
      </c>
      <c r="B54" s="91"/>
      <c r="C54" s="91"/>
      <c r="D54" s="91"/>
      <c r="E54" s="91"/>
      <c r="F54" s="91"/>
      <c r="G54" s="91"/>
      <c r="H54" s="91"/>
      <c r="I54" s="91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</row>
    <row r="55" spans="1:141" ht="18.899999999999999" customHeight="1" x14ac:dyDescent="0.25">
      <c r="A55" s="90" t="s">
        <v>414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</row>
    <row r="56" spans="1:141" ht="18.899999999999999" customHeight="1" x14ac:dyDescent="0.25">
      <c r="A56" s="99" t="s">
        <v>415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</row>
    <row r="57" spans="1:141" ht="18.899999999999999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</row>
    <row r="58" spans="1:141" ht="18.899999999999999" customHeight="1" x14ac:dyDescent="0.25">
      <c r="A58" s="90" t="s">
        <v>416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</row>
    <row r="59" spans="1:141" ht="18.899999999999999" customHeight="1" x14ac:dyDescent="0.25">
      <c r="A59" s="90" t="s">
        <v>417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</row>
    <row r="60" spans="1:141" ht="18.899999999999999" customHeight="1" x14ac:dyDescent="0.25">
      <c r="A60" s="90" t="s">
        <v>418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</row>
    <row r="61" spans="1:141" ht="18.899999999999999" customHeight="1" x14ac:dyDescent="0.25">
      <c r="A61" s="90" t="s">
        <v>419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</row>
    <row r="62" spans="1:141" ht="18.899999999999999" customHeight="1" x14ac:dyDescent="0.25">
      <c r="A62" s="90" t="s">
        <v>420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</row>
    <row r="63" spans="1:141" ht="18.899999999999999" customHeight="1" x14ac:dyDescent="0.25">
      <c r="A63" s="90" t="s">
        <v>421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</row>
    <row r="64" spans="1:141" ht="18.899999999999999" customHeight="1" x14ac:dyDescent="0.25">
      <c r="A64" s="90" t="s">
        <v>422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</row>
    <row r="65" spans="1:141" ht="18.899999999999999" customHeight="1" x14ac:dyDescent="0.25">
      <c r="A65" s="101" t="s">
        <v>423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</row>
    <row r="66" spans="1:141" ht="18.899999999999999" customHeight="1" x14ac:dyDescent="0.25">
      <c r="A66" s="101" t="s">
        <v>424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</row>
    <row r="67" spans="1:141" ht="18.899999999999999" customHeight="1" x14ac:dyDescent="0.25">
      <c r="A67" s="101" t="s">
        <v>425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</row>
    <row r="68" spans="1:141" ht="18.899999999999999" customHeight="1" x14ac:dyDescent="0.25">
      <c r="A68" s="101" t="s">
        <v>426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</row>
    <row r="69" spans="1:141" ht="18.899999999999999" customHeight="1" x14ac:dyDescent="0.25">
      <c r="A69" s="102" t="s">
        <v>427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</row>
    <row r="70" spans="1:141" ht="18.899999999999999" customHeight="1" x14ac:dyDescent="0.25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</row>
    <row r="71" spans="1:141" ht="18.899999999999999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</row>
    <row r="72" spans="1:141" ht="18.899999999999999" customHeight="1" x14ac:dyDescent="0.3">
      <c r="A72" s="96" t="s">
        <v>504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</row>
    <row r="73" spans="1:141" ht="57" customHeight="1" x14ac:dyDescent="0.3">
      <c r="A73" s="153" t="s">
        <v>506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</row>
    <row r="74" spans="1:141" ht="18.899999999999999" customHeight="1" x14ac:dyDescent="0.3">
      <c r="A74" s="153" t="s">
        <v>507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</row>
    <row r="75" spans="1:141" ht="18.899999999999999" customHeight="1" x14ac:dyDescent="0.25">
      <c r="A75" s="149" t="s">
        <v>508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36">
        <v>104053149.70999999</v>
      </c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</row>
    <row r="76" spans="1:141" ht="18.899999999999999" customHeight="1" x14ac:dyDescent="0.3">
      <c r="A76" s="137" t="s">
        <v>509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</row>
    <row r="77" spans="1:141" ht="38.1" customHeight="1" x14ac:dyDescent="0.3">
      <c r="A77" s="151" t="s">
        <v>510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1"/>
      <c r="CF77" s="151"/>
      <c r="CG77" s="152">
        <v>104053149.70999999</v>
      </c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</row>
    <row r="78" spans="1:141" ht="38.1" customHeight="1" x14ac:dyDescent="0.3">
      <c r="A78" s="123" t="s">
        <v>511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</row>
    <row r="79" spans="1:141" ht="38.1" customHeight="1" x14ac:dyDescent="0.3">
      <c r="A79" s="123" t="s">
        <v>512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</row>
    <row r="80" spans="1:141" ht="38.1" customHeight="1" x14ac:dyDescent="0.3">
      <c r="A80" s="123" t="s">
        <v>513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48">
        <v>42608812.310000002</v>
      </c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</row>
    <row r="81" spans="1:141" ht="35.25" customHeight="1" x14ac:dyDescent="0.3">
      <c r="A81" s="149" t="s">
        <v>514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50">
        <v>14914552.98</v>
      </c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</row>
    <row r="82" spans="1:141" ht="38.1" customHeight="1" x14ac:dyDescent="0.3">
      <c r="A82" s="123" t="s">
        <v>515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</row>
    <row r="83" spans="1:141" ht="38.1" customHeight="1" x14ac:dyDescent="0.3">
      <c r="A83" s="123" t="s">
        <v>516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</row>
    <row r="84" spans="1:141" ht="16.2" customHeight="1" x14ac:dyDescent="0.25"/>
  </sheetData>
  <mergeCells count="99">
    <mergeCell ref="A83:DA83"/>
    <mergeCell ref="BV25:CK25"/>
    <mergeCell ref="A80:CF80"/>
    <mergeCell ref="CG80:DA80"/>
    <mergeCell ref="A81:CF81"/>
    <mergeCell ref="CG81:DA81"/>
    <mergeCell ref="A82:DA82"/>
    <mergeCell ref="A77:CF77"/>
    <mergeCell ref="CG77:DA77"/>
    <mergeCell ref="A78:CF78"/>
    <mergeCell ref="CG78:DA78"/>
    <mergeCell ref="A79:CF79"/>
    <mergeCell ref="CG79:DA79"/>
    <mergeCell ref="A73:DA73"/>
    <mergeCell ref="A74:DA74"/>
    <mergeCell ref="A75:CF75"/>
    <mergeCell ref="CG75:DA75"/>
    <mergeCell ref="A76:CF76"/>
    <mergeCell ref="A18:DA18"/>
    <mergeCell ref="A29:BL30"/>
    <mergeCell ref="BX29:CK29"/>
    <mergeCell ref="CL29:DA29"/>
    <mergeCell ref="BX30:CK31"/>
    <mergeCell ref="A19:DA19"/>
    <mergeCell ref="A20:DA20"/>
    <mergeCell ref="A21:DA21"/>
    <mergeCell ref="A22:DA22"/>
    <mergeCell ref="AA23:AD23"/>
    <mergeCell ref="AE23:BL23"/>
    <mergeCell ref="BM23:BP23"/>
    <mergeCell ref="BX23:CA23"/>
    <mergeCell ref="CL24:DA24"/>
    <mergeCell ref="CA2:DA2"/>
    <mergeCell ref="BE3:DA3"/>
    <mergeCell ref="BE4:DA4"/>
    <mergeCell ref="A6:AW6"/>
    <mergeCell ref="A7:AW7"/>
    <mergeCell ref="BE7:DA7"/>
    <mergeCell ref="A8:AW8"/>
    <mergeCell ref="BE8:DA8"/>
    <mergeCell ref="A9:AW9"/>
    <mergeCell ref="BE9:DA9"/>
    <mergeCell ref="E10:V10"/>
    <mergeCell ref="W10:AW10"/>
    <mergeCell ref="BI10:BZ10"/>
    <mergeCell ref="CA10:DA10"/>
    <mergeCell ref="E11:V11"/>
    <mergeCell ref="W11:AW11"/>
    <mergeCell ref="BI11:BZ11"/>
    <mergeCell ref="CA11:DA11"/>
    <mergeCell ref="G12:J12"/>
    <mergeCell ref="N12:AE12"/>
    <mergeCell ref="AF12:AI12"/>
    <mergeCell ref="AJ12:AM12"/>
    <mergeCell ref="BK12:BN12"/>
    <mergeCell ref="BR12:CI12"/>
    <mergeCell ref="CJ12:CM12"/>
    <mergeCell ref="CN12:CQ12"/>
    <mergeCell ref="A14:AW14"/>
    <mergeCell ref="E15:V15"/>
    <mergeCell ref="W15:AW15"/>
    <mergeCell ref="G16:J16"/>
    <mergeCell ref="N16:AE16"/>
    <mergeCell ref="AF16:AI16"/>
    <mergeCell ref="AJ16:AM16"/>
    <mergeCell ref="A25:BL25"/>
    <mergeCell ref="CL25:DA25"/>
    <mergeCell ref="A26:BL26"/>
    <mergeCell ref="BX26:CK26"/>
    <mergeCell ref="CL26:DA26"/>
    <mergeCell ref="A27:BL27"/>
    <mergeCell ref="BX27:CK27"/>
    <mergeCell ref="CL27:DA27"/>
    <mergeCell ref="A28:BL28"/>
    <mergeCell ref="BX28:CK28"/>
    <mergeCell ref="CL28:DA28"/>
    <mergeCell ref="A38:DA38"/>
    <mergeCell ref="A39:DA39"/>
    <mergeCell ref="A40:DA40"/>
    <mergeCell ref="CL30:DA31"/>
    <mergeCell ref="A31:AW31"/>
    <mergeCell ref="AX31:BL31"/>
    <mergeCell ref="A32:AW32"/>
    <mergeCell ref="AX32:BL32"/>
    <mergeCell ref="A33:AW33"/>
    <mergeCell ref="A36:DA36"/>
    <mergeCell ref="A68:DA68"/>
    <mergeCell ref="A69:DA69"/>
    <mergeCell ref="A71:DA71"/>
    <mergeCell ref="A52:DA53"/>
    <mergeCell ref="A56:DA57"/>
    <mergeCell ref="A65:DA65"/>
    <mergeCell ref="A66:DA66"/>
    <mergeCell ref="A67:DA67"/>
    <mergeCell ref="A42:DA43"/>
    <mergeCell ref="A45:DA46"/>
    <mergeCell ref="A47:DA48"/>
    <mergeCell ref="A49:DA49"/>
    <mergeCell ref="A50:DA51"/>
  </mergeCells>
  <pageMargins left="0.70866141732283472" right="0.70866141732283472" top="0.74803149606299213" bottom="0.74803149606299213" header="0.31496062992125984" footer="0.31496062992125984"/>
  <pageSetup paperSize="9" scale="95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13" workbookViewId="0">
      <selection activeCell="H23" sqref="H23:K23"/>
    </sheetView>
  </sheetViews>
  <sheetFormatPr defaultRowHeight="18" x14ac:dyDescent="0.35"/>
  <cols>
    <col min="1" max="4" width="8.88671875" style="2"/>
    <col min="5" max="5" width="16.109375" style="2" customWidth="1"/>
    <col min="6" max="11" width="8.88671875" style="2"/>
    <col min="12" max="12" width="12.88671875" style="2" bestFit="1" customWidth="1"/>
    <col min="13" max="260" width="8.88671875" style="2"/>
    <col min="261" max="261" width="16.109375" style="2" customWidth="1"/>
    <col min="262" max="267" width="8.88671875" style="2"/>
    <col min="268" max="268" width="12.88671875" style="2" bestFit="1" customWidth="1"/>
    <col min="269" max="516" width="8.88671875" style="2"/>
    <col min="517" max="517" width="16.109375" style="2" customWidth="1"/>
    <col min="518" max="523" width="8.88671875" style="2"/>
    <col min="524" max="524" width="12.88671875" style="2" bestFit="1" customWidth="1"/>
    <col min="525" max="772" width="8.88671875" style="2"/>
    <col min="773" max="773" width="16.109375" style="2" customWidth="1"/>
    <col min="774" max="779" width="8.88671875" style="2"/>
    <col min="780" max="780" width="12.88671875" style="2" bestFit="1" customWidth="1"/>
    <col min="781" max="1028" width="8.88671875" style="2"/>
    <col min="1029" max="1029" width="16.109375" style="2" customWidth="1"/>
    <col min="1030" max="1035" width="8.88671875" style="2"/>
    <col min="1036" max="1036" width="12.88671875" style="2" bestFit="1" customWidth="1"/>
    <col min="1037" max="1284" width="8.88671875" style="2"/>
    <col min="1285" max="1285" width="16.109375" style="2" customWidth="1"/>
    <col min="1286" max="1291" width="8.88671875" style="2"/>
    <col min="1292" max="1292" width="12.88671875" style="2" bestFit="1" customWidth="1"/>
    <col min="1293" max="1540" width="8.88671875" style="2"/>
    <col min="1541" max="1541" width="16.109375" style="2" customWidth="1"/>
    <col min="1542" max="1547" width="8.88671875" style="2"/>
    <col min="1548" max="1548" width="12.88671875" style="2" bestFit="1" customWidth="1"/>
    <col min="1549" max="1796" width="8.88671875" style="2"/>
    <col min="1797" max="1797" width="16.109375" style="2" customWidth="1"/>
    <col min="1798" max="1803" width="8.88671875" style="2"/>
    <col min="1804" max="1804" width="12.88671875" style="2" bestFit="1" customWidth="1"/>
    <col min="1805" max="2052" width="8.88671875" style="2"/>
    <col min="2053" max="2053" width="16.109375" style="2" customWidth="1"/>
    <col min="2054" max="2059" width="8.88671875" style="2"/>
    <col min="2060" max="2060" width="12.88671875" style="2" bestFit="1" customWidth="1"/>
    <col min="2061" max="2308" width="8.88671875" style="2"/>
    <col min="2309" max="2309" width="16.109375" style="2" customWidth="1"/>
    <col min="2310" max="2315" width="8.88671875" style="2"/>
    <col min="2316" max="2316" width="12.88671875" style="2" bestFit="1" customWidth="1"/>
    <col min="2317" max="2564" width="8.88671875" style="2"/>
    <col min="2565" max="2565" width="16.109375" style="2" customWidth="1"/>
    <col min="2566" max="2571" width="8.88671875" style="2"/>
    <col min="2572" max="2572" width="12.88671875" style="2" bestFit="1" customWidth="1"/>
    <col min="2573" max="2820" width="8.88671875" style="2"/>
    <col min="2821" max="2821" width="16.109375" style="2" customWidth="1"/>
    <col min="2822" max="2827" width="8.88671875" style="2"/>
    <col min="2828" max="2828" width="12.88671875" style="2" bestFit="1" customWidth="1"/>
    <col min="2829" max="3076" width="8.88671875" style="2"/>
    <col min="3077" max="3077" width="16.109375" style="2" customWidth="1"/>
    <col min="3078" max="3083" width="8.88671875" style="2"/>
    <col min="3084" max="3084" width="12.88671875" style="2" bestFit="1" customWidth="1"/>
    <col min="3085" max="3332" width="8.88671875" style="2"/>
    <col min="3333" max="3333" width="16.109375" style="2" customWidth="1"/>
    <col min="3334" max="3339" width="8.88671875" style="2"/>
    <col min="3340" max="3340" width="12.88671875" style="2" bestFit="1" customWidth="1"/>
    <col min="3341" max="3588" width="8.88671875" style="2"/>
    <col min="3589" max="3589" width="16.109375" style="2" customWidth="1"/>
    <col min="3590" max="3595" width="8.88671875" style="2"/>
    <col min="3596" max="3596" width="12.88671875" style="2" bestFit="1" customWidth="1"/>
    <col min="3597" max="3844" width="8.88671875" style="2"/>
    <col min="3845" max="3845" width="16.109375" style="2" customWidth="1"/>
    <col min="3846" max="3851" width="8.88671875" style="2"/>
    <col min="3852" max="3852" width="12.88671875" style="2" bestFit="1" customWidth="1"/>
    <col min="3853" max="4100" width="8.88671875" style="2"/>
    <col min="4101" max="4101" width="16.109375" style="2" customWidth="1"/>
    <col min="4102" max="4107" width="8.88671875" style="2"/>
    <col min="4108" max="4108" width="12.88671875" style="2" bestFit="1" customWidth="1"/>
    <col min="4109" max="4356" width="8.88671875" style="2"/>
    <col min="4357" max="4357" width="16.109375" style="2" customWidth="1"/>
    <col min="4358" max="4363" width="8.88671875" style="2"/>
    <col min="4364" max="4364" width="12.88671875" style="2" bestFit="1" customWidth="1"/>
    <col min="4365" max="4612" width="8.88671875" style="2"/>
    <col min="4613" max="4613" width="16.109375" style="2" customWidth="1"/>
    <col min="4614" max="4619" width="8.88671875" style="2"/>
    <col min="4620" max="4620" width="12.88671875" style="2" bestFit="1" customWidth="1"/>
    <col min="4621" max="4868" width="8.88671875" style="2"/>
    <col min="4869" max="4869" width="16.109375" style="2" customWidth="1"/>
    <col min="4870" max="4875" width="8.88671875" style="2"/>
    <col min="4876" max="4876" width="12.88671875" style="2" bestFit="1" customWidth="1"/>
    <col min="4877" max="5124" width="8.88671875" style="2"/>
    <col min="5125" max="5125" width="16.109375" style="2" customWidth="1"/>
    <col min="5126" max="5131" width="8.88671875" style="2"/>
    <col min="5132" max="5132" width="12.88671875" style="2" bestFit="1" customWidth="1"/>
    <col min="5133" max="5380" width="8.88671875" style="2"/>
    <col min="5381" max="5381" width="16.109375" style="2" customWidth="1"/>
    <col min="5382" max="5387" width="8.88671875" style="2"/>
    <col min="5388" max="5388" width="12.88671875" style="2" bestFit="1" customWidth="1"/>
    <col min="5389" max="5636" width="8.88671875" style="2"/>
    <col min="5637" max="5637" width="16.109375" style="2" customWidth="1"/>
    <col min="5638" max="5643" width="8.88671875" style="2"/>
    <col min="5644" max="5644" width="12.88671875" style="2" bestFit="1" customWidth="1"/>
    <col min="5645" max="5892" width="8.88671875" style="2"/>
    <col min="5893" max="5893" width="16.109375" style="2" customWidth="1"/>
    <col min="5894" max="5899" width="8.88671875" style="2"/>
    <col min="5900" max="5900" width="12.88671875" style="2" bestFit="1" customWidth="1"/>
    <col min="5901" max="6148" width="8.88671875" style="2"/>
    <col min="6149" max="6149" width="16.109375" style="2" customWidth="1"/>
    <col min="6150" max="6155" width="8.88671875" style="2"/>
    <col min="6156" max="6156" width="12.88671875" style="2" bestFit="1" customWidth="1"/>
    <col min="6157" max="6404" width="8.88671875" style="2"/>
    <col min="6405" max="6405" width="16.109375" style="2" customWidth="1"/>
    <col min="6406" max="6411" width="8.88671875" style="2"/>
    <col min="6412" max="6412" width="12.88671875" style="2" bestFit="1" customWidth="1"/>
    <col min="6413" max="6660" width="8.88671875" style="2"/>
    <col min="6661" max="6661" width="16.109375" style="2" customWidth="1"/>
    <col min="6662" max="6667" width="8.88671875" style="2"/>
    <col min="6668" max="6668" width="12.88671875" style="2" bestFit="1" customWidth="1"/>
    <col min="6669" max="6916" width="8.88671875" style="2"/>
    <col min="6917" max="6917" width="16.109375" style="2" customWidth="1"/>
    <col min="6918" max="6923" width="8.88671875" style="2"/>
    <col min="6924" max="6924" width="12.88671875" style="2" bestFit="1" customWidth="1"/>
    <col min="6925" max="7172" width="8.88671875" style="2"/>
    <col min="7173" max="7173" width="16.109375" style="2" customWidth="1"/>
    <col min="7174" max="7179" width="8.88671875" style="2"/>
    <col min="7180" max="7180" width="12.88671875" style="2" bestFit="1" customWidth="1"/>
    <col min="7181" max="7428" width="8.88671875" style="2"/>
    <col min="7429" max="7429" width="16.109375" style="2" customWidth="1"/>
    <col min="7430" max="7435" width="8.88671875" style="2"/>
    <col min="7436" max="7436" width="12.88671875" style="2" bestFit="1" customWidth="1"/>
    <col min="7437" max="7684" width="8.88671875" style="2"/>
    <col min="7685" max="7685" width="16.109375" style="2" customWidth="1"/>
    <col min="7686" max="7691" width="8.88671875" style="2"/>
    <col min="7692" max="7692" width="12.88671875" style="2" bestFit="1" customWidth="1"/>
    <col min="7693" max="7940" width="8.88671875" style="2"/>
    <col min="7941" max="7941" width="16.109375" style="2" customWidth="1"/>
    <col min="7942" max="7947" width="8.88671875" style="2"/>
    <col min="7948" max="7948" width="12.88671875" style="2" bestFit="1" customWidth="1"/>
    <col min="7949" max="8196" width="8.88671875" style="2"/>
    <col min="8197" max="8197" width="16.109375" style="2" customWidth="1"/>
    <col min="8198" max="8203" width="8.88671875" style="2"/>
    <col min="8204" max="8204" width="12.88671875" style="2" bestFit="1" customWidth="1"/>
    <col min="8205" max="8452" width="8.88671875" style="2"/>
    <col min="8453" max="8453" width="16.109375" style="2" customWidth="1"/>
    <col min="8454" max="8459" width="8.88671875" style="2"/>
    <col min="8460" max="8460" width="12.88671875" style="2" bestFit="1" customWidth="1"/>
    <col min="8461" max="8708" width="8.88671875" style="2"/>
    <col min="8709" max="8709" width="16.109375" style="2" customWidth="1"/>
    <col min="8710" max="8715" width="8.88671875" style="2"/>
    <col min="8716" max="8716" width="12.88671875" style="2" bestFit="1" customWidth="1"/>
    <col min="8717" max="8964" width="8.88671875" style="2"/>
    <col min="8965" max="8965" width="16.109375" style="2" customWidth="1"/>
    <col min="8966" max="8971" width="8.88671875" style="2"/>
    <col min="8972" max="8972" width="12.88671875" style="2" bestFit="1" customWidth="1"/>
    <col min="8973" max="9220" width="8.88671875" style="2"/>
    <col min="9221" max="9221" width="16.109375" style="2" customWidth="1"/>
    <col min="9222" max="9227" width="8.88671875" style="2"/>
    <col min="9228" max="9228" width="12.88671875" style="2" bestFit="1" customWidth="1"/>
    <col min="9229" max="9476" width="8.88671875" style="2"/>
    <col min="9477" max="9477" width="16.109375" style="2" customWidth="1"/>
    <col min="9478" max="9483" width="8.88671875" style="2"/>
    <col min="9484" max="9484" width="12.88671875" style="2" bestFit="1" customWidth="1"/>
    <col min="9485" max="9732" width="8.88671875" style="2"/>
    <col min="9733" max="9733" width="16.109375" style="2" customWidth="1"/>
    <col min="9734" max="9739" width="8.88671875" style="2"/>
    <col min="9740" max="9740" width="12.88671875" style="2" bestFit="1" customWidth="1"/>
    <col min="9741" max="9988" width="8.88671875" style="2"/>
    <col min="9989" max="9989" width="16.109375" style="2" customWidth="1"/>
    <col min="9990" max="9995" width="8.88671875" style="2"/>
    <col min="9996" max="9996" width="12.88671875" style="2" bestFit="1" customWidth="1"/>
    <col min="9997" max="10244" width="8.88671875" style="2"/>
    <col min="10245" max="10245" width="16.109375" style="2" customWidth="1"/>
    <col min="10246" max="10251" width="8.88671875" style="2"/>
    <col min="10252" max="10252" width="12.88671875" style="2" bestFit="1" customWidth="1"/>
    <col min="10253" max="10500" width="8.88671875" style="2"/>
    <col min="10501" max="10501" width="16.109375" style="2" customWidth="1"/>
    <col min="10502" max="10507" width="8.88671875" style="2"/>
    <col min="10508" max="10508" width="12.88671875" style="2" bestFit="1" customWidth="1"/>
    <col min="10509" max="10756" width="8.88671875" style="2"/>
    <col min="10757" max="10757" width="16.109375" style="2" customWidth="1"/>
    <col min="10758" max="10763" width="8.88671875" style="2"/>
    <col min="10764" max="10764" width="12.88671875" style="2" bestFit="1" customWidth="1"/>
    <col min="10765" max="11012" width="8.88671875" style="2"/>
    <col min="11013" max="11013" width="16.109375" style="2" customWidth="1"/>
    <col min="11014" max="11019" width="8.88671875" style="2"/>
    <col min="11020" max="11020" width="12.88671875" style="2" bestFit="1" customWidth="1"/>
    <col min="11021" max="11268" width="8.88671875" style="2"/>
    <col min="11269" max="11269" width="16.109375" style="2" customWidth="1"/>
    <col min="11270" max="11275" width="8.88671875" style="2"/>
    <col min="11276" max="11276" width="12.88671875" style="2" bestFit="1" customWidth="1"/>
    <col min="11277" max="11524" width="8.88671875" style="2"/>
    <col min="11525" max="11525" width="16.109375" style="2" customWidth="1"/>
    <col min="11526" max="11531" width="8.88671875" style="2"/>
    <col min="11532" max="11532" width="12.88671875" style="2" bestFit="1" customWidth="1"/>
    <col min="11533" max="11780" width="8.88671875" style="2"/>
    <col min="11781" max="11781" width="16.109375" style="2" customWidth="1"/>
    <col min="11782" max="11787" width="8.88671875" style="2"/>
    <col min="11788" max="11788" width="12.88671875" style="2" bestFit="1" customWidth="1"/>
    <col min="11789" max="12036" width="8.88671875" style="2"/>
    <col min="12037" max="12037" width="16.109375" style="2" customWidth="1"/>
    <col min="12038" max="12043" width="8.88671875" style="2"/>
    <col min="12044" max="12044" width="12.88671875" style="2" bestFit="1" customWidth="1"/>
    <col min="12045" max="12292" width="8.88671875" style="2"/>
    <col min="12293" max="12293" width="16.109375" style="2" customWidth="1"/>
    <col min="12294" max="12299" width="8.88671875" style="2"/>
    <col min="12300" max="12300" width="12.88671875" style="2" bestFit="1" customWidth="1"/>
    <col min="12301" max="12548" width="8.88671875" style="2"/>
    <col min="12549" max="12549" width="16.109375" style="2" customWidth="1"/>
    <col min="12550" max="12555" width="8.88671875" style="2"/>
    <col min="12556" max="12556" width="12.88671875" style="2" bestFit="1" customWidth="1"/>
    <col min="12557" max="12804" width="8.88671875" style="2"/>
    <col min="12805" max="12805" width="16.109375" style="2" customWidth="1"/>
    <col min="12806" max="12811" width="8.88671875" style="2"/>
    <col min="12812" max="12812" width="12.88671875" style="2" bestFit="1" customWidth="1"/>
    <col min="12813" max="13060" width="8.88671875" style="2"/>
    <col min="13061" max="13061" width="16.109375" style="2" customWidth="1"/>
    <col min="13062" max="13067" width="8.88671875" style="2"/>
    <col min="13068" max="13068" width="12.88671875" style="2" bestFit="1" customWidth="1"/>
    <col min="13069" max="13316" width="8.88671875" style="2"/>
    <col min="13317" max="13317" width="16.109375" style="2" customWidth="1"/>
    <col min="13318" max="13323" width="8.88671875" style="2"/>
    <col min="13324" max="13324" width="12.88671875" style="2" bestFit="1" customWidth="1"/>
    <col min="13325" max="13572" width="8.88671875" style="2"/>
    <col min="13573" max="13573" width="16.109375" style="2" customWidth="1"/>
    <col min="13574" max="13579" width="8.88671875" style="2"/>
    <col min="13580" max="13580" width="12.88671875" style="2" bestFit="1" customWidth="1"/>
    <col min="13581" max="13828" width="8.88671875" style="2"/>
    <col min="13829" max="13829" width="16.109375" style="2" customWidth="1"/>
    <col min="13830" max="13835" width="8.88671875" style="2"/>
    <col min="13836" max="13836" width="12.88671875" style="2" bestFit="1" customWidth="1"/>
    <col min="13837" max="14084" width="8.88671875" style="2"/>
    <col min="14085" max="14085" width="16.109375" style="2" customWidth="1"/>
    <col min="14086" max="14091" width="8.88671875" style="2"/>
    <col min="14092" max="14092" width="12.88671875" style="2" bestFit="1" customWidth="1"/>
    <col min="14093" max="14340" width="8.88671875" style="2"/>
    <col min="14341" max="14341" width="16.109375" style="2" customWidth="1"/>
    <col min="14342" max="14347" width="8.88671875" style="2"/>
    <col min="14348" max="14348" width="12.88671875" style="2" bestFit="1" customWidth="1"/>
    <col min="14349" max="14596" width="8.88671875" style="2"/>
    <col min="14597" max="14597" width="16.109375" style="2" customWidth="1"/>
    <col min="14598" max="14603" width="8.88671875" style="2"/>
    <col min="14604" max="14604" width="12.88671875" style="2" bestFit="1" customWidth="1"/>
    <col min="14605" max="14852" width="8.88671875" style="2"/>
    <col min="14853" max="14853" width="16.109375" style="2" customWidth="1"/>
    <col min="14854" max="14859" width="8.88671875" style="2"/>
    <col min="14860" max="14860" width="12.88671875" style="2" bestFit="1" customWidth="1"/>
    <col min="14861" max="15108" width="8.88671875" style="2"/>
    <col min="15109" max="15109" width="16.109375" style="2" customWidth="1"/>
    <col min="15110" max="15115" width="8.88671875" style="2"/>
    <col min="15116" max="15116" width="12.88671875" style="2" bestFit="1" customWidth="1"/>
    <col min="15117" max="15364" width="8.88671875" style="2"/>
    <col min="15365" max="15365" width="16.109375" style="2" customWidth="1"/>
    <col min="15366" max="15371" width="8.88671875" style="2"/>
    <col min="15372" max="15372" width="12.88671875" style="2" bestFit="1" customWidth="1"/>
    <col min="15373" max="15620" width="8.88671875" style="2"/>
    <col min="15621" max="15621" width="16.109375" style="2" customWidth="1"/>
    <col min="15622" max="15627" width="8.88671875" style="2"/>
    <col min="15628" max="15628" width="12.88671875" style="2" bestFit="1" customWidth="1"/>
    <col min="15629" max="15876" width="8.88671875" style="2"/>
    <col min="15877" max="15877" width="16.109375" style="2" customWidth="1"/>
    <col min="15878" max="15883" width="8.88671875" style="2"/>
    <col min="15884" max="15884" width="12.88671875" style="2" bestFit="1" customWidth="1"/>
    <col min="15885" max="16132" width="8.88671875" style="2"/>
    <col min="16133" max="16133" width="16.109375" style="2" customWidth="1"/>
    <col min="16134" max="16139" width="8.88671875" style="2"/>
    <col min="16140" max="16140" width="12.88671875" style="2" bestFit="1" customWidth="1"/>
    <col min="16141" max="16384" width="8.88671875" style="2"/>
  </cols>
  <sheetData>
    <row r="1" spans="1:12" ht="36.6" customHeight="1" x14ac:dyDescent="0.35">
      <c r="A1" s="157" t="s">
        <v>140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3" spans="1:12" x14ac:dyDescent="0.35">
      <c r="A3" s="158" t="s">
        <v>52</v>
      </c>
      <c r="B3" s="158"/>
      <c r="C3" s="158"/>
      <c r="D3" s="158"/>
      <c r="E3" s="158" t="s">
        <v>139</v>
      </c>
      <c r="F3" s="158"/>
      <c r="G3" s="158"/>
      <c r="H3" s="158"/>
      <c r="I3" s="158"/>
      <c r="J3" s="158"/>
      <c r="K3" s="158"/>
    </row>
    <row r="4" spans="1:12" x14ac:dyDescent="0.35">
      <c r="A4" s="158"/>
      <c r="B4" s="158"/>
      <c r="C4" s="158"/>
      <c r="D4" s="158"/>
      <c r="E4" s="158" t="s">
        <v>141</v>
      </c>
      <c r="F4" s="158" t="s">
        <v>59</v>
      </c>
      <c r="G4" s="158"/>
      <c r="H4" s="158"/>
      <c r="I4" s="158"/>
      <c r="J4" s="158"/>
      <c r="K4" s="158"/>
    </row>
    <row r="5" spans="1:12" ht="90.6" customHeight="1" x14ac:dyDescent="0.35">
      <c r="A5" s="158"/>
      <c r="B5" s="158"/>
      <c r="C5" s="158"/>
      <c r="D5" s="158"/>
      <c r="E5" s="158"/>
      <c r="F5" s="158" t="s">
        <v>146</v>
      </c>
      <c r="G5" s="158"/>
      <c r="H5" s="158"/>
      <c r="I5" s="158" t="s">
        <v>142</v>
      </c>
      <c r="J5" s="158"/>
      <c r="K5" s="158"/>
    </row>
    <row r="6" spans="1:12" x14ac:dyDescent="0.35">
      <c r="A6" s="155" t="s">
        <v>143</v>
      </c>
      <c r="B6" s="155"/>
      <c r="C6" s="155"/>
      <c r="D6" s="155"/>
      <c r="E6" s="60">
        <f>F6</f>
        <v>104053149.70999999</v>
      </c>
      <c r="F6" s="156">
        <v>104053149.70999999</v>
      </c>
      <c r="G6" s="156"/>
      <c r="H6" s="156"/>
      <c r="I6" s="156"/>
      <c r="J6" s="156"/>
      <c r="K6" s="156"/>
    </row>
    <row r="7" spans="1:12" x14ac:dyDescent="0.35">
      <c r="A7" s="155" t="s">
        <v>144</v>
      </c>
      <c r="B7" s="155"/>
      <c r="C7" s="155"/>
      <c r="D7" s="155"/>
      <c r="E7" s="60">
        <f>F7+I7</f>
        <v>42608812.310000002</v>
      </c>
      <c r="F7" s="156">
        <v>41114161.390000001</v>
      </c>
      <c r="G7" s="156"/>
      <c r="H7" s="156"/>
      <c r="I7" s="156">
        <v>1494650.92</v>
      </c>
      <c r="J7" s="156"/>
      <c r="K7" s="156"/>
    </row>
    <row r="8" spans="1:12" x14ac:dyDescent="0.35">
      <c r="A8" s="155" t="s">
        <v>145</v>
      </c>
      <c r="B8" s="155"/>
      <c r="C8" s="155"/>
      <c r="D8" s="155"/>
      <c r="E8" s="60">
        <f>SUM(E6:E7)</f>
        <v>146661962.01999998</v>
      </c>
      <c r="F8" s="156">
        <f>SUM(F6:F7)</f>
        <v>145167311.09999999</v>
      </c>
      <c r="G8" s="156"/>
      <c r="H8" s="156"/>
      <c r="I8" s="156">
        <f>SUM(I7)</f>
        <v>1494650.92</v>
      </c>
      <c r="J8" s="156"/>
      <c r="K8" s="156"/>
    </row>
    <row r="10" spans="1:12" x14ac:dyDescent="0.35">
      <c r="A10" s="157" t="s">
        <v>147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</row>
    <row r="12" spans="1:12" ht="25.95" customHeight="1" x14ac:dyDescent="0.35">
      <c r="A12" s="164" t="s">
        <v>52</v>
      </c>
      <c r="B12" s="164"/>
      <c r="C12" s="164"/>
      <c r="D12" s="164"/>
      <c r="E12" s="164"/>
      <c r="F12" s="164"/>
      <c r="G12" s="164"/>
      <c r="H12" s="165" t="s">
        <v>51</v>
      </c>
      <c r="I12" s="165"/>
      <c r="J12" s="165"/>
      <c r="K12" s="165"/>
    </row>
    <row r="13" spans="1:12" ht="18" customHeight="1" x14ac:dyDescent="0.35">
      <c r="A13" s="159" t="s">
        <v>53</v>
      </c>
      <c r="B13" s="159"/>
      <c r="C13" s="159"/>
      <c r="D13" s="159"/>
      <c r="E13" s="159"/>
      <c r="F13" s="159"/>
      <c r="G13" s="159"/>
      <c r="H13" s="160">
        <f>H15+H21</f>
        <v>146661962.01999998</v>
      </c>
      <c r="I13" s="160"/>
      <c r="J13" s="160"/>
      <c r="K13" s="160"/>
    </row>
    <row r="14" spans="1:12" ht="20.399999999999999" customHeight="1" x14ac:dyDescent="0.35">
      <c r="A14" s="161" t="s">
        <v>54</v>
      </c>
      <c r="B14" s="161"/>
      <c r="C14" s="161"/>
      <c r="D14" s="161"/>
      <c r="E14" s="161"/>
      <c r="F14" s="161"/>
      <c r="G14" s="161"/>
      <c r="H14" s="162"/>
      <c r="I14" s="162"/>
      <c r="J14" s="162"/>
      <c r="K14" s="162"/>
    </row>
    <row r="15" spans="1:12" ht="34.950000000000003" customHeight="1" x14ac:dyDescent="0.35">
      <c r="A15" s="161" t="s">
        <v>63</v>
      </c>
      <c r="B15" s="161"/>
      <c r="C15" s="161"/>
      <c r="D15" s="161"/>
      <c r="E15" s="161"/>
      <c r="F15" s="161"/>
      <c r="G15" s="161"/>
      <c r="H15" s="163">
        <v>104053149.70999999</v>
      </c>
      <c r="I15" s="163"/>
      <c r="J15" s="163"/>
      <c r="K15" s="163"/>
      <c r="L15" s="1"/>
    </row>
    <row r="16" spans="1:12" ht="19.2" customHeight="1" x14ac:dyDescent="0.35">
      <c r="A16" s="161" t="s">
        <v>2</v>
      </c>
      <c r="B16" s="161"/>
      <c r="C16" s="161"/>
      <c r="D16" s="161"/>
      <c r="E16" s="161"/>
      <c r="F16" s="161"/>
      <c r="G16" s="161"/>
      <c r="H16" s="162"/>
      <c r="I16" s="162"/>
      <c r="J16" s="162"/>
      <c r="K16" s="162"/>
    </row>
    <row r="17" spans="1:11" ht="52.95" customHeight="1" x14ac:dyDescent="0.35">
      <c r="A17" s="161" t="s">
        <v>64</v>
      </c>
      <c r="B17" s="161"/>
      <c r="C17" s="161"/>
      <c r="D17" s="161"/>
      <c r="E17" s="161"/>
      <c r="F17" s="161"/>
      <c r="G17" s="161"/>
      <c r="H17" s="163">
        <v>104053149.70999999</v>
      </c>
      <c r="I17" s="163"/>
      <c r="J17" s="163"/>
      <c r="K17" s="163"/>
    </row>
    <row r="18" spans="1:11" ht="58.2" customHeight="1" x14ac:dyDescent="0.35">
      <c r="A18" s="161" t="s">
        <v>65</v>
      </c>
      <c r="B18" s="161"/>
      <c r="C18" s="161"/>
      <c r="D18" s="161"/>
      <c r="E18" s="161"/>
      <c r="F18" s="161"/>
      <c r="G18" s="161"/>
      <c r="H18" s="162"/>
      <c r="I18" s="162"/>
      <c r="J18" s="162"/>
      <c r="K18" s="162"/>
    </row>
    <row r="19" spans="1:11" ht="72" customHeight="1" x14ac:dyDescent="0.35">
      <c r="A19" s="161" t="s">
        <v>66</v>
      </c>
      <c r="B19" s="161"/>
      <c r="C19" s="161"/>
      <c r="D19" s="161"/>
      <c r="E19" s="161"/>
      <c r="F19" s="161"/>
      <c r="G19" s="161"/>
      <c r="H19" s="162"/>
      <c r="I19" s="162"/>
      <c r="J19" s="162"/>
      <c r="K19" s="162"/>
    </row>
    <row r="20" spans="1:11" ht="38.4" customHeight="1" x14ac:dyDescent="0.35">
      <c r="A20" s="161" t="s">
        <v>67</v>
      </c>
      <c r="B20" s="161"/>
      <c r="C20" s="161"/>
      <c r="D20" s="161"/>
      <c r="E20" s="161"/>
      <c r="F20" s="161"/>
      <c r="G20" s="161"/>
      <c r="H20" s="162">
        <v>40319678.630000003</v>
      </c>
      <c r="I20" s="162"/>
      <c r="J20" s="162"/>
      <c r="K20" s="162"/>
    </row>
    <row r="21" spans="1:11" ht="38.4" customHeight="1" x14ac:dyDescent="0.35">
      <c r="A21" s="161" t="s">
        <v>68</v>
      </c>
      <c r="B21" s="161"/>
      <c r="C21" s="161"/>
      <c r="D21" s="161"/>
      <c r="E21" s="161"/>
      <c r="F21" s="161"/>
      <c r="G21" s="161"/>
      <c r="H21" s="163">
        <v>42608812.310000002</v>
      </c>
      <c r="I21" s="163"/>
      <c r="J21" s="163"/>
      <c r="K21" s="163"/>
    </row>
    <row r="22" spans="1:11" ht="19.95" customHeight="1" x14ac:dyDescent="0.35">
      <c r="A22" s="161" t="s">
        <v>2</v>
      </c>
      <c r="B22" s="161"/>
      <c r="C22" s="161"/>
      <c r="D22" s="161"/>
      <c r="E22" s="161"/>
      <c r="F22" s="161"/>
      <c r="G22" s="161"/>
      <c r="H22" s="162"/>
      <c r="I22" s="162"/>
      <c r="J22" s="162"/>
      <c r="K22" s="162"/>
    </row>
    <row r="23" spans="1:11" ht="34.200000000000003" customHeight="1" x14ac:dyDescent="0.35">
      <c r="A23" s="161" t="s">
        <v>69</v>
      </c>
      <c r="B23" s="161"/>
      <c r="C23" s="161"/>
      <c r="D23" s="161"/>
      <c r="E23" s="161"/>
      <c r="F23" s="161"/>
      <c r="G23" s="161"/>
      <c r="H23" s="162">
        <v>14914552.98</v>
      </c>
      <c r="I23" s="162"/>
      <c r="J23" s="162"/>
      <c r="K23" s="162"/>
    </row>
    <row r="24" spans="1:11" ht="37.200000000000003" customHeight="1" x14ac:dyDescent="0.35">
      <c r="A24" s="161" t="s">
        <v>70</v>
      </c>
      <c r="B24" s="161"/>
      <c r="C24" s="161"/>
      <c r="D24" s="161"/>
      <c r="E24" s="161"/>
      <c r="F24" s="161"/>
      <c r="G24" s="161"/>
      <c r="H24" s="162">
        <v>5806227.0999999996</v>
      </c>
      <c r="I24" s="162"/>
      <c r="J24" s="162"/>
      <c r="K24" s="162"/>
    </row>
    <row r="25" spans="1:11" ht="20.399999999999999" customHeight="1" x14ac:dyDescent="0.35">
      <c r="A25" s="159" t="s">
        <v>55</v>
      </c>
      <c r="B25" s="159"/>
      <c r="C25" s="159"/>
      <c r="D25" s="159"/>
      <c r="E25" s="159"/>
      <c r="F25" s="159"/>
      <c r="G25" s="159"/>
      <c r="H25" s="160">
        <v>581448.26</v>
      </c>
      <c r="I25" s="160"/>
      <c r="J25" s="160"/>
      <c r="K25" s="160"/>
    </row>
    <row r="26" spans="1:11" ht="19.95" customHeight="1" x14ac:dyDescent="0.35">
      <c r="A26" s="161" t="s">
        <v>71</v>
      </c>
      <c r="B26" s="161"/>
      <c r="C26" s="161"/>
      <c r="D26" s="161"/>
      <c r="E26" s="161"/>
      <c r="F26" s="161"/>
      <c r="G26" s="161"/>
      <c r="H26" s="162"/>
      <c r="I26" s="162"/>
      <c r="J26" s="162"/>
      <c r="K26" s="162"/>
    </row>
    <row r="27" spans="1:11" ht="60.6" customHeight="1" x14ac:dyDescent="0.35">
      <c r="A27" s="161" t="s">
        <v>72</v>
      </c>
      <c r="B27" s="161"/>
      <c r="C27" s="161"/>
      <c r="D27" s="161"/>
      <c r="E27" s="161"/>
      <c r="F27" s="161"/>
      <c r="G27" s="161"/>
      <c r="H27" s="162"/>
      <c r="I27" s="162"/>
      <c r="J27" s="162"/>
      <c r="K27" s="162"/>
    </row>
    <row r="28" spans="1:11" ht="58.2" customHeight="1" x14ac:dyDescent="0.35">
      <c r="A28" s="161" t="s">
        <v>73</v>
      </c>
      <c r="B28" s="161"/>
      <c r="C28" s="161"/>
      <c r="D28" s="161"/>
      <c r="E28" s="161"/>
      <c r="F28" s="161"/>
      <c r="G28" s="161"/>
      <c r="H28" s="163">
        <f>H30+H32+H34</f>
        <v>167331.16999999998</v>
      </c>
      <c r="I28" s="163"/>
      <c r="J28" s="163"/>
      <c r="K28" s="163"/>
    </row>
    <row r="29" spans="1:11" ht="17.399999999999999" customHeight="1" x14ac:dyDescent="0.35">
      <c r="A29" s="161" t="s">
        <v>2</v>
      </c>
      <c r="B29" s="161"/>
      <c r="C29" s="161"/>
      <c r="D29" s="161"/>
      <c r="E29" s="161"/>
      <c r="F29" s="161"/>
      <c r="G29" s="161"/>
      <c r="H29" s="162"/>
      <c r="I29" s="162"/>
      <c r="J29" s="162"/>
      <c r="K29" s="162"/>
    </row>
    <row r="30" spans="1:11" ht="18.600000000000001" customHeight="1" x14ac:dyDescent="0.35">
      <c r="A30" s="161" t="s">
        <v>74</v>
      </c>
      <c r="B30" s="161"/>
      <c r="C30" s="161"/>
      <c r="D30" s="161"/>
      <c r="E30" s="161"/>
      <c r="F30" s="161"/>
      <c r="G30" s="161"/>
      <c r="H30" s="162">
        <v>8060.45</v>
      </c>
      <c r="I30" s="162"/>
      <c r="J30" s="162"/>
      <c r="K30" s="162"/>
    </row>
    <row r="31" spans="1:11" ht="18.600000000000001" customHeight="1" x14ac:dyDescent="0.35">
      <c r="A31" s="161" t="s">
        <v>75</v>
      </c>
      <c r="B31" s="161"/>
      <c r="C31" s="161"/>
      <c r="D31" s="161"/>
      <c r="E31" s="161"/>
      <c r="F31" s="161"/>
      <c r="G31" s="161"/>
      <c r="H31" s="162"/>
      <c r="I31" s="162"/>
      <c r="J31" s="162"/>
      <c r="K31" s="162"/>
    </row>
    <row r="32" spans="1:11" ht="18.600000000000001" customHeight="1" x14ac:dyDescent="0.35">
      <c r="A32" s="161" t="s">
        <v>76</v>
      </c>
      <c r="B32" s="161"/>
      <c r="C32" s="161"/>
      <c r="D32" s="161"/>
      <c r="E32" s="161"/>
      <c r="F32" s="161"/>
      <c r="G32" s="161"/>
      <c r="H32" s="162">
        <v>68219.48</v>
      </c>
      <c r="I32" s="162"/>
      <c r="J32" s="162"/>
      <c r="K32" s="162"/>
    </row>
    <row r="33" spans="1:11" ht="18.600000000000001" customHeight="1" x14ac:dyDescent="0.35">
      <c r="A33" s="161" t="s">
        <v>77</v>
      </c>
      <c r="B33" s="161"/>
      <c r="C33" s="161"/>
      <c r="D33" s="161"/>
      <c r="E33" s="161"/>
      <c r="F33" s="161"/>
      <c r="G33" s="161"/>
      <c r="H33" s="162"/>
      <c r="I33" s="162"/>
      <c r="J33" s="162"/>
      <c r="K33" s="162"/>
    </row>
    <row r="34" spans="1:11" ht="18.600000000000001" customHeight="1" x14ac:dyDescent="0.35">
      <c r="A34" s="161" t="s">
        <v>78</v>
      </c>
      <c r="B34" s="161"/>
      <c r="C34" s="161"/>
      <c r="D34" s="161"/>
      <c r="E34" s="161"/>
      <c r="F34" s="161"/>
      <c r="G34" s="161"/>
      <c r="H34" s="162">
        <v>91051.24</v>
      </c>
      <c r="I34" s="162"/>
      <c r="J34" s="162"/>
      <c r="K34" s="162"/>
    </row>
    <row r="35" spans="1:11" ht="18.600000000000001" customHeight="1" x14ac:dyDescent="0.35">
      <c r="A35" s="161" t="s">
        <v>79</v>
      </c>
      <c r="B35" s="161"/>
      <c r="C35" s="161"/>
      <c r="D35" s="161"/>
      <c r="E35" s="161"/>
      <c r="F35" s="161"/>
      <c r="G35" s="161"/>
      <c r="H35" s="162"/>
      <c r="I35" s="162"/>
      <c r="J35" s="162"/>
      <c r="K35" s="162"/>
    </row>
    <row r="36" spans="1:11" ht="18.600000000000001" customHeight="1" x14ac:dyDescent="0.35">
      <c r="A36" s="161" t="s">
        <v>80</v>
      </c>
      <c r="B36" s="161"/>
      <c r="C36" s="161"/>
      <c r="D36" s="161"/>
      <c r="E36" s="161"/>
      <c r="F36" s="161"/>
      <c r="G36" s="161"/>
      <c r="H36" s="162"/>
      <c r="I36" s="162"/>
      <c r="J36" s="162"/>
      <c r="K36" s="162"/>
    </row>
    <row r="37" spans="1:11" ht="18.600000000000001" customHeight="1" x14ac:dyDescent="0.35">
      <c r="A37" s="161" t="s">
        <v>81</v>
      </c>
      <c r="B37" s="161"/>
      <c r="C37" s="161"/>
      <c r="D37" s="161"/>
      <c r="E37" s="161"/>
      <c r="F37" s="161"/>
      <c r="G37" s="161"/>
      <c r="H37" s="162"/>
      <c r="I37" s="162"/>
      <c r="J37" s="162"/>
      <c r="K37" s="162"/>
    </row>
    <row r="38" spans="1:11" ht="57" customHeight="1" x14ac:dyDescent="0.35">
      <c r="A38" s="166" t="s">
        <v>82</v>
      </c>
      <c r="B38" s="166"/>
      <c r="C38" s="166"/>
      <c r="D38" s="166"/>
      <c r="E38" s="166"/>
      <c r="F38" s="166"/>
      <c r="G38" s="166"/>
      <c r="H38" s="163">
        <v>73443.679999999993</v>
      </c>
      <c r="I38" s="163"/>
      <c r="J38" s="163"/>
      <c r="K38" s="163"/>
    </row>
    <row r="39" spans="1:11" ht="18.600000000000001" customHeight="1" x14ac:dyDescent="0.35">
      <c r="A39" s="161" t="s">
        <v>2</v>
      </c>
      <c r="B39" s="161"/>
      <c r="C39" s="161"/>
      <c r="D39" s="161"/>
      <c r="E39" s="161"/>
      <c r="F39" s="161"/>
      <c r="G39" s="161"/>
      <c r="H39" s="162"/>
      <c r="I39" s="162"/>
      <c r="J39" s="162"/>
      <c r="K39" s="162"/>
    </row>
    <row r="40" spans="1:11" ht="18.600000000000001" customHeight="1" x14ac:dyDescent="0.35">
      <c r="A40" s="161" t="s">
        <v>83</v>
      </c>
      <c r="B40" s="161"/>
      <c r="C40" s="161"/>
      <c r="D40" s="161"/>
      <c r="E40" s="161"/>
      <c r="F40" s="161"/>
      <c r="G40" s="161"/>
      <c r="H40" s="162">
        <v>1500</v>
      </c>
      <c r="I40" s="162"/>
      <c r="J40" s="162"/>
      <c r="K40" s="162"/>
    </row>
    <row r="41" spans="1:11" ht="18.600000000000001" customHeight="1" x14ac:dyDescent="0.35">
      <c r="A41" s="161" t="s">
        <v>84</v>
      </c>
      <c r="B41" s="161"/>
      <c r="C41" s="161"/>
      <c r="D41" s="161"/>
      <c r="E41" s="161"/>
      <c r="F41" s="161"/>
      <c r="G41" s="161"/>
      <c r="H41" s="162"/>
      <c r="I41" s="162"/>
      <c r="J41" s="162"/>
      <c r="K41" s="162"/>
    </row>
    <row r="42" spans="1:11" ht="18.600000000000001" customHeight="1" x14ac:dyDescent="0.35">
      <c r="A42" s="161" t="s">
        <v>85</v>
      </c>
      <c r="B42" s="161"/>
      <c r="C42" s="161"/>
      <c r="D42" s="161"/>
      <c r="E42" s="161"/>
      <c r="F42" s="161"/>
      <c r="G42" s="161"/>
      <c r="H42" s="162"/>
      <c r="I42" s="162"/>
      <c r="J42" s="162"/>
      <c r="K42" s="162"/>
    </row>
    <row r="43" spans="1:11" ht="18.600000000000001" customHeight="1" x14ac:dyDescent="0.35">
      <c r="A43" s="161" t="s">
        <v>86</v>
      </c>
      <c r="B43" s="161"/>
      <c r="C43" s="161"/>
      <c r="D43" s="161"/>
      <c r="E43" s="161"/>
      <c r="F43" s="161"/>
      <c r="G43" s="161"/>
      <c r="H43" s="162"/>
      <c r="I43" s="162"/>
      <c r="J43" s="162"/>
      <c r="K43" s="162"/>
    </row>
    <row r="44" spans="1:11" ht="18.600000000000001" customHeight="1" x14ac:dyDescent="0.35">
      <c r="A44" s="161" t="s">
        <v>87</v>
      </c>
      <c r="B44" s="161"/>
      <c r="C44" s="161"/>
      <c r="D44" s="161"/>
      <c r="E44" s="161"/>
      <c r="F44" s="161"/>
      <c r="G44" s="161"/>
      <c r="H44" s="162">
        <v>71583.679999999993</v>
      </c>
      <c r="I44" s="162"/>
      <c r="J44" s="162"/>
      <c r="K44" s="162"/>
    </row>
    <row r="45" spans="1:11" ht="18.600000000000001" customHeight="1" x14ac:dyDescent="0.35">
      <c r="A45" s="161" t="s">
        <v>88</v>
      </c>
      <c r="B45" s="161"/>
      <c r="C45" s="161"/>
      <c r="D45" s="161"/>
      <c r="E45" s="161"/>
      <c r="F45" s="161"/>
      <c r="G45" s="161"/>
      <c r="H45" s="162">
        <v>360</v>
      </c>
      <c r="I45" s="162"/>
      <c r="J45" s="162"/>
      <c r="K45" s="162"/>
    </row>
    <row r="46" spans="1:11" ht="18.600000000000001" customHeight="1" x14ac:dyDescent="0.35">
      <c r="A46" s="161" t="s">
        <v>89</v>
      </c>
      <c r="B46" s="161"/>
      <c r="C46" s="161"/>
      <c r="D46" s="161"/>
      <c r="E46" s="161"/>
      <c r="F46" s="161"/>
      <c r="G46" s="161"/>
      <c r="H46" s="162"/>
      <c r="I46" s="162"/>
      <c r="J46" s="162"/>
      <c r="K46" s="162"/>
    </row>
    <row r="47" spans="1:11" ht="18.600000000000001" customHeight="1" x14ac:dyDescent="0.35">
      <c r="A47" s="161" t="s">
        <v>90</v>
      </c>
      <c r="B47" s="161"/>
      <c r="C47" s="161"/>
      <c r="D47" s="161"/>
      <c r="E47" s="161"/>
      <c r="F47" s="161"/>
      <c r="G47" s="161"/>
      <c r="H47" s="162"/>
      <c r="I47" s="162"/>
      <c r="J47" s="162"/>
      <c r="K47" s="162"/>
    </row>
    <row r="48" spans="1:11" ht="17.399999999999999" customHeight="1" x14ac:dyDescent="0.35">
      <c r="A48" s="168" t="s">
        <v>56</v>
      </c>
      <c r="B48" s="168"/>
      <c r="C48" s="168"/>
      <c r="D48" s="168"/>
      <c r="E48" s="168"/>
      <c r="F48" s="168"/>
      <c r="G48" s="168"/>
      <c r="H48" s="160">
        <f>H50+H51+H64</f>
        <v>209664.5</v>
      </c>
      <c r="I48" s="160"/>
      <c r="J48" s="160"/>
      <c r="K48" s="160"/>
    </row>
    <row r="49" spans="1:11" ht="17.399999999999999" customHeight="1" x14ac:dyDescent="0.35">
      <c r="A49" s="167" t="s">
        <v>91</v>
      </c>
      <c r="B49" s="167"/>
      <c r="C49" s="167"/>
      <c r="D49" s="167"/>
      <c r="E49" s="167"/>
      <c r="F49" s="167"/>
      <c r="G49" s="167"/>
      <c r="H49" s="162"/>
      <c r="I49" s="162"/>
      <c r="J49" s="162"/>
      <c r="K49" s="162"/>
    </row>
    <row r="50" spans="1:11" ht="20.399999999999999" customHeight="1" x14ac:dyDescent="0.35">
      <c r="A50" s="167" t="s">
        <v>92</v>
      </c>
      <c r="B50" s="167"/>
      <c r="C50" s="167"/>
      <c r="D50" s="167"/>
      <c r="E50" s="167"/>
      <c r="F50" s="167"/>
      <c r="G50" s="167"/>
      <c r="H50" s="162"/>
      <c r="I50" s="162"/>
      <c r="J50" s="162"/>
      <c r="K50" s="162"/>
    </row>
    <row r="51" spans="1:11" ht="75.599999999999994" customHeight="1" x14ac:dyDescent="0.35">
      <c r="A51" s="167" t="s">
        <v>93</v>
      </c>
      <c r="B51" s="167"/>
      <c r="C51" s="167"/>
      <c r="D51" s="167"/>
      <c r="E51" s="167"/>
      <c r="F51" s="167"/>
      <c r="G51" s="167"/>
      <c r="H51" s="163">
        <v>78164.5</v>
      </c>
      <c r="I51" s="163"/>
      <c r="J51" s="163"/>
      <c r="K51" s="163"/>
    </row>
    <row r="52" spans="1:11" ht="19.2" customHeight="1" x14ac:dyDescent="0.35">
      <c r="A52" s="161" t="s">
        <v>2</v>
      </c>
      <c r="B52" s="161"/>
      <c r="C52" s="161"/>
      <c r="D52" s="161"/>
      <c r="E52" s="161"/>
      <c r="F52" s="161"/>
      <c r="G52" s="161"/>
      <c r="H52" s="162"/>
      <c r="I52" s="162"/>
      <c r="J52" s="162"/>
      <c r="K52" s="162"/>
    </row>
    <row r="53" spans="1:11" ht="18.600000000000001" customHeight="1" x14ac:dyDescent="0.35">
      <c r="A53" s="167" t="s">
        <v>94</v>
      </c>
      <c r="B53" s="167"/>
      <c r="C53" s="167"/>
      <c r="D53" s="167"/>
      <c r="E53" s="167"/>
      <c r="F53" s="167"/>
      <c r="G53" s="167"/>
      <c r="H53" s="162">
        <v>78164.5</v>
      </c>
      <c r="I53" s="162"/>
      <c r="J53" s="162"/>
      <c r="K53" s="162"/>
    </row>
    <row r="54" spans="1:11" ht="18.600000000000001" customHeight="1" x14ac:dyDescent="0.35">
      <c r="A54" s="167" t="s">
        <v>95</v>
      </c>
      <c r="B54" s="167"/>
      <c r="C54" s="167"/>
      <c r="D54" s="167"/>
      <c r="E54" s="167"/>
      <c r="F54" s="167"/>
      <c r="G54" s="167"/>
      <c r="H54" s="162"/>
      <c r="I54" s="162"/>
      <c r="J54" s="162"/>
      <c r="K54" s="162"/>
    </row>
    <row r="55" spans="1:11" ht="18.600000000000001" customHeight="1" x14ac:dyDescent="0.35">
      <c r="A55" s="167" t="s">
        <v>96</v>
      </c>
      <c r="B55" s="167"/>
      <c r="C55" s="167"/>
      <c r="D55" s="167"/>
      <c r="E55" s="167"/>
      <c r="F55" s="167"/>
      <c r="G55" s="167"/>
      <c r="H55" s="162"/>
      <c r="I55" s="162"/>
      <c r="J55" s="162"/>
      <c r="K55" s="162"/>
    </row>
    <row r="56" spans="1:11" ht="18.600000000000001" customHeight="1" x14ac:dyDescent="0.35">
      <c r="A56" s="161" t="s">
        <v>98</v>
      </c>
      <c r="B56" s="161"/>
      <c r="C56" s="161"/>
      <c r="D56" s="161"/>
      <c r="E56" s="161"/>
      <c r="F56" s="161"/>
      <c r="G56" s="161"/>
      <c r="H56" s="162"/>
      <c r="I56" s="162"/>
      <c r="J56" s="162"/>
      <c r="K56" s="162"/>
    </row>
    <row r="57" spans="1:11" ht="18.600000000000001" customHeight="1" x14ac:dyDescent="0.35">
      <c r="A57" s="161" t="s">
        <v>99</v>
      </c>
      <c r="B57" s="161"/>
      <c r="C57" s="161"/>
      <c r="D57" s="161"/>
      <c r="E57" s="161"/>
      <c r="F57" s="161"/>
      <c r="G57" s="161"/>
      <c r="H57" s="162"/>
      <c r="I57" s="162"/>
      <c r="J57" s="162"/>
      <c r="K57" s="162"/>
    </row>
    <row r="58" spans="1:11" ht="18.600000000000001" customHeight="1" x14ac:dyDescent="0.35">
      <c r="A58" s="161" t="s">
        <v>100</v>
      </c>
      <c r="B58" s="161"/>
      <c r="C58" s="161"/>
      <c r="D58" s="161"/>
      <c r="E58" s="161"/>
      <c r="F58" s="161"/>
      <c r="G58" s="161"/>
      <c r="H58" s="162"/>
      <c r="I58" s="162"/>
      <c r="J58" s="162"/>
      <c r="K58" s="162"/>
    </row>
    <row r="59" spans="1:11" ht="18.600000000000001" customHeight="1" x14ac:dyDescent="0.35">
      <c r="A59" s="161" t="s">
        <v>101</v>
      </c>
      <c r="B59" s="161"/>
      <c r="C59" s="161"/>
      <c r="D59" s="161"/>
      <c r="E59" s="161"/>
      <c r="F59" s="161"/>
      <c r="G59" s="161"/>
      <c r="H59" s="162"/>
      <c r="I59" s="162"/>
      <c r="J59" s="162"/>
      <c r="K59" s="162"/>
    </row>
    <row r="60" spans="1:11" ht="18.600000000000001" customHeight="1" x14ac:dyDescent="0.35">
      <c r="A60" s="161" t="s">
        <v>102</v>
      </c>
      <c r="B60" s="161"/>
      <c r="C60" s="161"/>
      <c r="D60" s="161"/>
      <c r="E60" s="161"/>
      <c r="F60" s="161"/>
      <c r="G60" s="161"/>
      <c r="H60" s="162"/>
      <c r="I60" s="162"/>
      <c r="J60" s="162"/>
      <c r="K60" s="162"/>
    </row>
    <row r="61" spans="1:11" ht="18.600000000000001" customHeight="1" x14ac:dyDescent="0.35">
      <c r="A61" s="161" t="s">
        <v>103</v>
      </c>
      <c r="B61" s="161"/>
      <c r="C61" s="161"/>
      <c r="D61" s="161"/>
      <c r="E61" s="161"/>
      <c r="F61" s="161"/>
      <c r="G61" s="161"/>
      <c r="H61" s="162"/>
      <c r="I61" s="162"/>
      <c r="J61" s="162"/>
      <c r="K61" s="162"/>
    </row>
    <row r="62" spans="1:11" ht="18.600000000000001" customHeight="1" x14ac:dyDescent="0.35">
      <c r="A62" s="167" t="s">
        <v>104</v>
      </c>
      <c r="B62" s="167"/>
      <c r="C62" s="167"/>
      <c r="D62" s="167"/>
      <c r="E62" s="167"/>
      <c r="F62" s="167"/>
      <c r="G62" s="167"/>
      <c r="H62" s="162"/>
      <c r="I62" s="162"/>
      <c r="J62" s="162"/>
      <c r="K62" s="162"/>
    </row>
    <row r="63" spans="1:11" ht="18.600000000000001" customHeight="1" x14ac:dyDescent="0.35">
      <c r="A63" s="167" t="s">
        <v>105</v>
      </c>
      <c r="B63" s="167"/>
      <c r="C63" s="167"/>
      <c r="D63" s="167"/>
      <c r="E63" s="167"/>
      <c r="F63" s="167"/>
      <c r="G63" s="167"/>
      <c r="H63" s="162"/>
      <c r="I63" s="162"/>
      <c r="J63" s="162"/>
      <c r="K63" s="162"/>
    </row>
    <row r="64" spans="1:11" ht="72" customHeight="1" x14ac:dyDescent="0.35">
      <c r="A64" s="167" t="s">
        <v>461</v>
      </c>
      <c r="B64" s="167"/>
      <c r="C64" s="167"/>
      <c r="D64" s="167"/>
      <c r="E64" s="167"/>
      <c r="F64" s="167"/>
      <c r="G64" s="167"/>
      <c r="H64" s="163">
        <v>131500</v>
      </c>
      <c r="I64" s="163"/>
      <c r="J64" s="163"/>
      <c r="K64" s="163"/>
    </row>
    <row r="65" spans="1:11" ht="18.600000000000001" customHeight="1" x14ac:dyDescent="0.35">
      <c r="A65" s="161" t="s">
        <v>2</v>
      </c>
      <c r="B65" s="161"/>
      <c r="C65" s="161"/>
      <c r="D65" s="161"/>
      <c r="E65" s="161"/>
      <c r="F65" s="161"/>
      <c r="G65" s="161"/>
      <c r="H65" s="162"/>
      <c r="I65" s="162"/>
      <c r="J65" s="162"/>
      <c r="K65" s="162"/>
    </row>
    <row r="66" spans="1:11" ht="18.600000000000001" customHeight="1" x14ac:dyDescent="0.35">
      <c r="A66" s="167" t="s">
        <v>106</v>
      </c>
      <c r="B66" s="167"/>
      <c r="C66" s="167"/>
      <c r="D66" s="167"/>
      <c r="E66" s="167"/>
      <c r="F66" s="167"/>
      <c r="G66" s="167"/>
      <c r="H66" s="162"/>
      <c r="I66" s="162"/>
      <c r="J66" s="162"/>
      <c r="K66" s="162"/>
    </row>
    <row r="67" spans="1:11" ht="18.600000000000001" customHeight="1" x14ac:dyDescent="0.35">
      <c r="A67" s="167" t="s">
        <v>107</v>
      </c>
      <c r="B67" s="167"/>
      <c r="C67" s="167"/>
      <c r="D67" s="167"/>
      <c r="E67" s="167"/>
      <c r="F67" s="167"/>
      <c r="G67" s="167"/>
      <c r="H67" s="162"/>
      <c r="I67" s="162"/>
      <c r="J67" s="162"/>
      <c r="K67" s="162"/>
    </row>
    <row r="68" spans="1:11" ht="18.600000000000001" customHeight="1" x14ac:dyDescent="0.35">
      <c r="A68" s="167" t="s">
        <v>108</v>
      </c>
      <c r="B68" s="167"/>
      <c r="C68" s="167"/>
      <c r="D68" s="167"/>
      <c r="E68" s="167"/>
      <c r="F68" s="167"/>
      <c r="G68" s="167"/>
      <c r="H68" s="162"/>
      <c r="I68" s="162"/>
      <c r="J68" s="162"/>
      <c r="K68" s="162"/>
    </row>
    <row r="69" spans="1:11" ht="18.600000000000001" customHeight="1" x14ac:dyDescent="0.35">
      <c r="A69" s="161" t="s">
        <v>97</v>
      </c>
      <c r="B69" s="161"/>
      <c r="C69" s="161"/>
      <c r="D69" s="161"/>
      <c r="E69" s="161"/>
      <c r="F69" s="161"/>
      <c r="G69" s="161"/>
      <c r="H69" s="162"/>
      <c r="I69" s="162"/>
      <c r="J69" s="162"/>
      <c r="K69" s="162"/>
    </row>
    <row r="70" spans="1:11" ht="18.600000000000001" customHeight="1" x14ac:dyDescent="0.35">
      <c r="A70" s="161" t="s">
        <v>109</v>
      </c>
      <c r="B70" s="161"/>
      <c r="C70" s="161"/>
      <c r="D70" s="161"/>
      <c r="E70" s="161"/>
      <c r="F70" s="161"/>
      <c r="G70" s="161"/>
      <c r="H70" s="162"/>
      <c r="I70" s="162"/>
      <c r="J70" s="162"/>
      <c r="K70" s="162"/>
    </row>
    <row r="71" spans="1:11" ht="18.600000000000001" customHeight="1" x14ac:dyDescent="0.35">
      <c r="A71" s="161" t="s">
        <v>110</v>
      </c>
      <c r="B71" s="161"/>
      <c r="C71" s="161"/>
      <c r="D71" s="161"/>
      <c r="E71" s="161"/>
      <c r="F71" s="161"/>
      <c r="G71" s="161"/>
      <c r="H71" s="162"/>
      <c r="I71" s="162"/>
      <c r="J71" s="162"/>
      <c r="K71" s="162"/>
    </row>
    <row r="72" spans="1:11" ht="18.600000000000001" customHeight="1" x14ac:dyDescent="0.35">
      <c r="A72" s="161" t="s">
        <v>111</v>
      </c>
      <c r="B72" s="161"/>
      <c r="C72" s="161"/>
      <c r="D72" s="161"/>
      <c r="E72" s="161"/>
      <c r="F72" s="161"/>
      <c r="G72" s="161"/>
      <c r="H72" s="162"/>
      <c r="I72" s="162"/>
      <c r="J72" s="162"/>
      <c r="K72" s="162"/>
    </row>
    <row r="73" spans="1:11" ht="18.600000000000001" customHeight="1" x14ac:dyDescent="0.35">
      <c r="A73" s="161" t="s">
        <v>112</v>
      </c>
      <c r="B73" s="161"/>
      <c r="C73" s="161"/>
      <c r="D73" s="161"/>
      <c r="E73" s="161"/>
      <c r="F73" s="161"/>
      <c r="G73" s="161"/>
      <c r="H73" s="162"/>
      <c r="I73" s="162"/>
      <c r="J73" s="162"/>
      <c r="K73" s="162"/>
    </row>
    <row r="74" spans="1:11" ht="18.600000000000001" customHeight="1" x14ac:dyDescent="0.35">
      <c r="A74" s="161" t="s">
        <v>113</v>
      </c>
      <c r="B74" s="161"/>
      <c r="C74" s="161"/>
      <c r="D74" s="161"/>
      <c r="E74" s="161"/>
      <c r="F74" s="161"/>
      <c r="G74" s="161"/>
      <c r="H74" s="162"/>
      <c r="I74" s="162"/>
      <c r="J74" s="162"/>
      <c r="K74" s="162"/>
    </row>
    <row r="75" spans="1:11" ht="18.600000000000001" customHeight="1" x14ac:dyDescent="0.35">
      <c r="A75" s="167" t="s">
        <v>114</v>
      </c>
      <c r="B75" s="167"/>
      <c r="C75" s="167"/>
      <c r="D75" s="167"/>
      <c r="E75" s="167"/>
      <c r="F75" s="167"/>
      <c r="G75" s="167"/>
      <c r="H75" s="162">
        <v>131500</v>
      </c>
      <c r="I75" s="162"/>
      <c r="J75" s="162"/>
      <c r="K75" s="162"/>
    </row>
    <row r="76" spans="1:11" ht="15.6" customHeight="1" x14ac:dyDescent="0.35">
      <c r="A76" s="167" t="s">
        <v>115</v>
      </c>
      <c r="B76" s="167"/>
      <c r="C76" s="167"/>
      <c r="D76" s="167"/>
      <c r="E76" s="167"/>
      <c r="F76" s="167"/>
      <c r="G76" s="167"/>
      <c r="H76" s="162"/>
      <c r="I76" s="162"/>
      <c r="J76" s="162"/>
      <c r="K76" s="162"/>
    </row>
    <row r="77" spans="1:11" ht="29.4" customHeight="1" x14ac:dyDescent="0.35"/>
  </sheetData>
  <mergeCells count="147">
    <mergeCell ref="A76:G76"/>
    <mergeCell ref="H76:K76"/>
    <mergeCell ref="A73:G73"/>
    <mergeCell ref="H73:K73"/>
    <mergeCell ref="A74:G74"/>
    <mergeCell ref="H74:K74"/>
    <mergeCell ref="A75:G75"/>
    <mergeCell ref="H75:K75"/>
    <mergeCell ref="A70:G70"/>
    <mergeCell ref="H70:K70"/>
    <mergeCell ref="A71:G71"/>
    <mergeCell ref="H71:K71"/>
    <mergeCell ref="A72:G72"/>
    <mergeCell ref="H72:K72"/>
    <mergeCell ref="A67:G67"/>
    <mergeCell ref="H67:K67"/>
    <mergeCell ref="A68:G68"/>
    <mergeCell ref="H68:K68"/>
    <mergeCell ref="A69:G69"/>
    <mergeCell ref="H69:K69"/>
    <mergeCell ref="A64:G64"/>
    <mergeCell ref="H64:K64"/>
    <mergeCell ref="A65:G65"/>
    <mergeCell ref="H65:K65"/>
    <mergeCell ref="A66:G66"/>
    <mergeCell ref="H66:K66"/>
    <mergeCell ref="A61:G61"/>
    <mergeCell ref="H61:K61"/>
    <mergeCell ref="A62:G62"/>
    <mergeCell ref="H62:K62"/>
    <mergeCell ref="A63:G63"/>
    <mergeCell ref="H63:K63"/>
    <mergeCell ref="A58:G58"/>
    <mergeCell ref="H58:K58"/>
    <mergeCell ref="A59:G59"/>
    <mergeCell ref="H59:K59"/>
    <mergeCell ref="A60:G60"/>
    <mergeCell ref="H60:K60"/>
    <mergeCell ref="A55:G55"/>
    <mergeCell ref="H55:K55"/>
    <mergeCell ref="A56:G56"/>
    <mergeCell ref="H56:K56"/>
    <mergeCell ref="A57:G57"/>
    <mergeCell ref="H57:K57"/>
    <mergeCell ref="A52:G52"/>
    <mergeCell ref="H52:K52"/>
    <mergeCell ref="A53:G53"/>
    <mergeCell ref="H53:K53"/>
    <mergeCell ref="A54:G54"/>
    <mergeCell ref="H54:K54"/>
    <mergeCell ref="A49:G49"/>
    <mergeCell ref="H49:K49"/>
    <mergeCell ref="A50:G50"/>
    <mergeCell ref="H50:K50"/>
    <mergeCell ref="A51:G51"/>
    <mergeCell ref="H51:K51"/>
    <mergeCell ref="A46:G46"/>
    <mergeCell ref="H46:K46"/>
    <mergeCell ref="A47:G47"/>
    <mergeCell ref="H47:K47"/>
    <mergeCell ref="A48:G48"/>
    <mergeCell ref="H48:K48"/>
    <mergeCell ref="A43:G43"/>
    <mergeCell ref="H43:K43"/>
    <mergeCell ref="A44:G44"/>
    <mergeCell ref="H44:K44"/>
    <mergeCell ref="A45:G45"/>
    <mergeCell ref="H45:K45"/>
    <mergeCell ref="A40:G40"/>
    <mergeCell ref="H40:K40"/>
    <mergeCell ref="A41:G41"/>
    <mergeCell ref="H41:K41"/>
    <mergeCell ref="A42:G42"/>
    <mergeCell ref="H42:K42"/>
    <mergeCell ref="A37:G37"/>
    <mergeCell ref="H37:K37"/>
    <mergeCell ref="A38:G38"/>
    <mergeCell ref="H38:K38"/>
    <mergeCell ref="A39:G39"/>
    <mergeCell ref="H39:K39"/>
    <mergeCell ref="A34:G34"/>
    <mergeCell ref="H34:K34"/>
    <mergeCell ref="A35:G35"/>
    <mergeCell ref="H35:K35"/>
    <mergeCell ref="A36:G36"/>
    <mergeCell ref="H36:K36"/>
    <mergeCell ref="A31:G31"/>
    <mergeCell ref="H31:K31"/>
    <mergeCell ref="A32:G32"/>
    <mergeCell ref="H32:K32"/>
    <mergeCell ref="A33:G33"/>
    <mergeCell ref="H33:K33"/>
    <mergeCell ref="A28:G28"/>
    <mergeCell ref="H28:K28"/>
    <mergeCell ref="A29:G29"/>
    <mergeCell ref="H29:K29"/>
    <mergeCell ref="A30:G30"/>
    <mergeCell ref="H30:K30"/>
    <mergeCell ref="A25:G25"/>
    <mergeCell ref="H25:K25"/>
    <mergeCell ref="A26:G26"/>
    <mergeCell ref="H26:K26"/>
    <mergeCell ref="A27:G27"/>
    <mergeCell ref="H27:K27"/>
    <mergeCell ref="A22:G22"/>
    <mergeCell ref="H22:K22"/>
    <mergeCell ref="A23:G23"/>
    <mergeCell ref="H23:K23"/>
    <mergeCell ref="A24:G24"/>
    <mergeCell ref="H24:K24"/>
    <mergeCell ref="A19:G19"/>
    <mergeCell ref="H19:K19"/>
    <mergeCell ref="A20:G20"/>
    <mergeCell ref="H20:K20"/>
    <mergeCell ref="A21:G21"/>
    <mergeCell ref="H21:K21"/>
    <mergeCell ref="A16:G16"/>
    <mergeCell ref="H16:K16"/>
    <mergeCell ref="A17:G17"/>
    <mergeCell ref="H17:K17"/>
    <mergeCell ref="A18:G18"/>
    <mergeCell ref="H18:K18"/>
    <mergeCell ref="A13:G13"/>
    <mergeCell ref="H13:K13"/>
    <mergeCell ref="A14:G14"/>
    <mergeCell ref="H14:K14"/>
    <mergeCell ref="A15:G15"/>
    <mergeCell ref="H15:K15"/>
    <mergeCell ref="A8:D8"/>
    <mergeCell ref="F8:H8"/>
    <mergeCell ref="I8:K8"/>
    <mergeCell ref="A10:K10"/>
    <mergeCell ref="A12:G12"/>
    <mergeCell ref="H12:K12"/>
    <mergeCell ref="A6:D6"/>
    <mergeCell ref="F6:H6"/>
    <mergeCell ref="I6:K6"/>
    <mergeCell ref="A7:D7"/>
    <mergeCell ref="F7:H7"/>
    <mergeCell ref="I7:K7"/>
    <mergeCell ref="A1:K1"/>
    <mergeCell ref="A3:D5"/>
    <mergeCell ref="E3:K3"/>
    <mergeCell ref="E4:E5"/>
    <mergeCell ref="F4:K4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1"/>
  <sheetViews>
    <sheetView tabSelected="1" topLeftCell="A113" zoomScale="80" zoomScaleNormal="80" zoomScaleSheetLayoutView="80" workbookViewId="0">
      <selection activeCell="J124" sqref="J124"/>
    </sheetView>
  </sheetViews>
  <sheetFormatPr defaultColWidth="0.88671875" defaultRowHeight="15.6" x14ac:dyDescent="0.3"/>
  <cols>
    <col min="1" max="1" width="44.109375" style="3" customWidth="1"/>
    <col min="2" max="2" width="7.109375" style="3" customWidth="1"/>
    <col min="3" max="3" width="8.44140625" style="3" customWidth="1"/>
    <col min="4" max="4" width="8.5546875" style="3" customWidth="1"/>
    <col min="5" max="5" width="19.109375" style="13" customWidth="1"/>
    <col min="6" max="6" width="11.88671875" style="13" customWidth="1"/>
    <col min="7" max="7" width="17.6640625" style="3" customWidth="1"/>
    <col min="8" max="8" width="18.44140625" style="3" customWidth="1"/>
    <col min="9" max="9" width="9.6640625" style="3" customWidth="1"/>
    <col min="10" max="10" width="18.6640625" style="3" customWidth="1"/>
    <col min="11" max="11" width="14.33203125" style="3" customWidth="1"/>
    <col min="12" max="12" width="18.44140625" style="3" customWidth="1"/>
    <col min="13" max="13" width="16.33203125" style="3" customWidth="1"/>
    <col min="14" max="14" width="9" style="3" customWidth="1"/>
    <col min="15" max="16384" width="0.88671875" style="3"/>
  </cols>
  <sheetData>
    <row r="1" spans="1:14" s="4" customFormat="1" ht="16.2" customHeight="1" x14ac:dyDescent="0.3">
      <c r="E1" s="5"/>
      <c r="F1" s="5"/>
    </row>
    <row r="2" spans="1:14" s="6" customFormat="1" ht="25.95" customHeight="1" x14ac:dyDescent="0.3">
      <c r="A2" s="184" t="s">
        <v>347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s="6" customFormat="1" ht="16.2" customHeight="1" x14ac:dyDescent="0.3">
      <c r="A3" s="7"/>
      <c r="B3" s="7"/>
      <c r="C3" s="7"/>
      <c r="D3" s="7"/>
      <c r="E3" s="8"/>
      <c r="F3" s="8"/>
      <c r="G3" s="7"/>
      <c r="L3" s="180" t="s">
        <v>185</v>
      </c>
      <c r="M3" s="180"/>
      <c r="N3" s="180"/>
    </row>
    <row r="4" spans="1:14" s="9" customFormat="1" ht="63" customHeight="1" x14ac:dyDescent="0.25">
      <c r="A4" s="174" t="s">
        <v>39</v>
      </c>
      <c r="B4" s="174" t="s">
        <v>171</v>
      </c>
      <c r="C4" s="185" t="s">
        <v>354</v>
      </c>
      <c r="D4" s="186"/>
      <c r="E4" s="187" t="s">
        <v>61</v>
      </c>
      <c r="F4" s="187" t="s">
        <v>57</v>
      </c>
      <c r="G4" s="185" t="s">
        <v>341</v>
      </c>
      <c r="H4" s="186"/>
      <c r="I4" s="186"/>
      <c r="J4" s="186"/>
      <c r="K4" s="186"/>
      <c r="L4" s="186"/>
      <c r="M4" s="186"/>
      <c r="N4" s="190"/>
    </row>
    <row r="5" spans="1:14" s="6" customFormat="1" ht="18.600000000000001" customHeight="1" x14ac:dyDescent="0.3">
      <c r="A5" s="175"/>
      <c r="B5" s="175"/>
      <c r="C5" s="174" t="s">
        <v>314</v>
      </c>
      <c r="D5" s="174" t="s">
        <v>13</v>
      </c>
      <c r="E5" s="188"/>
      <c r="F5" s="188"/>
      <c r="G5" s="174" t="s">
        <v>346</v>
      </c>
      <c r="H5" s="194" t="s">
        <v>2</v>
      </c>
      <c r="I5" s="195"/>
      <c r="J5" s="195"/>
      <c r="K5" s="195"/>
      <c r="L5" s="195"/>
      <c r="M5" s="195"/>
      <c r="N5" s="196"/>
    </row>
    <row r="6" spans="1:14" s="6" customFormat="1" ht="69.599999999999994" customHeight="1" x14ac:dyDescent="0.3">
      <c r="A6" s="175"/>
      <c r="B6" s="175"/>
      <c r="C6" s="175"/>
      <c r="D6" s="175"/>
      <c r="E6" s="188"/>
      <c r="F6" s="188"/>
      <c r="G6" s="175"/>
      <c r="H6" s="174" t="s">
        <v>342</v>
      </c>
      <c r="I6" s="177" t="s">
        <v>350</v>
      </c>
      <c r="J6" s="174" t="s">
        <v>343</v>
      </c>
      <c r="K6" s="174" t="s">
        <v>344</v>
      </c>
      <c r="L6" s="181" t="s">
        <v>345</v>
      </c>
      <c r="M6" s="182"/>
      <c r="N6" s="183"/>
    </row>
    <row r="7" spans="1:14" ht="16.2" customHeight="1" x14ac:dyDescent="0.3">
      <c r="A7" s="175"/>
      <c r="B7" s="175"/>
      <c r="C7" s="175"/>
      <c r="D7" s="175"/>
      <c r="E7" s="188"/>
      <c r="F7" s="188"/>
      <c r="G7" s="175"/>
      <c r="H7" s="175"/>
      <c r="I7" s="178"/>
      <c r="J7" s="175"/>
      <c r="K7" s="175"/>
      <c r="L7" s="174" t="s">
        <v>145</v>
      </c>
      <c r="M7" s="177" t="s">
        <v>350</v>
      </c>
      <c r="N7" s="177" t="s">
        <v>352</v>
      </c>
    </row>
    <row r="8" spans="1:14" ht="88.95" customHeight="1" x14ac:dyDescent="0.3">
      <c r="A8" s="176"/>
      <c r="B8" s="176"/>
      <c r="C8" s="176"/>
      <c r="D8" s="176"/>
      <c r="E8" s="189"/>
      <c r="F8" s="189"/>
      <c r="G8" s="176"/>
      <c r="H8" s="176"/>
      <c r="I8" s="179"/>
      <c r="J8" s="176"/>
      <c r="K8" s="176"/>
      <c r="L8" s="176"/>
      <c r="M8" s="179"/>
      <c r="N8" s="179"/>
    </row>
    <row r="9" spans="1:14" s="9" customFormat="1" ht="25.95" customHeight="1" x14ac:dyDescent="0.25">
      <c r="A9" s="40">
        <v>1</v>
      </c>
      <c r="B9" s="40">
        <v>2</v>
      </c>
      <c r="C9" s="40">
        <v>3</v>
      </c>
      <c r="D9" s="40">
        <v>4</v>
      </c>
      <c r="E9" s="49" t="s">
        <v>348</v>
      </c>
      <c r="F9" s="49" t="s">
        <v>349</v>
      </c>
      <c r="G9" s="40">
        <v>5</v>
      </c>
      <c r="H9" s="40">
        <v>6</v>
      </c>
      <c r="I9" s="49" t="s">
        <v>353</v>
      </c>
      <c r="J9" s="40">
        <v>7</v>
      </c>
      <c r="K9" s="40">
        <v>8</v>
      </c>
      <c r="L9" s="40">
        <v>9</v>
      </c>
      <c r="M9" s="49" t="s">
        <v>351</v>
      </c>
      <c r="N9" s="55">
        <v>10</v>
      </c>
    </row>
    <row r="10" spans="1:14" s="9" customFormat="1" ht="25.95" customHeight="1" x14ac:dyDescent="0.25">
      <c r="A10" s="191" t="s">
        <v>436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</row>
    <row r="11" spans="1:14" s="10" customFormat="1" ht="43.95" customHeight="1" x14ac:dyDescent="0.25">
      <c r="A11" s="37" t="s">
        <v>58</v>
      </c>
      <c r="B11" s="64" t="s">
        <v>304</v>
      </c>
      <c r="C11" s="38" t="s">
        <v>8</v>
      </c>
      <c r="D11" s="38" t="s">
        <v>8</v>
      </c>
      <c r="E11" s="38" t="s">
        <v>8</v>
      </c>
      <c r="F11" s="38" t="s">
        <v>8</v>
      </c>
      <c r="G11" s="36">
        <f>H11+J11+K11+L11</f>
        <v>600316.63</v>
      </c>
      <c r="H11" s="36">
        <f>H13+H14+H12</f>
        <v>52590.239999999998</v>
      </c>
      <c r="I11" s="36">
        <f t="shared" ref="I11:N11" si="0">I13+I14</f>
        <v>0</v>
      </c>
      <c r="J11" s="36">
        <f t="shared" si="0"/>
        <v>0</v>
      </c>
      <c r="K11" s="36">
        <f t="shared" si="0"/>
        <v>0</v>
      </c>
      <c r="L11" s="36">
        <f t="shared" si="0"/>
        <v>547726.39</v>
      </c>
      <c r="M11" s="36">
        <f t="shared" si="0"/>
        <v>0</v>
      </c>
      <c r="N11" s="36">
        <f t="shared" si="0"/>
        <v>0</v>
      </c>
    </row>
    <row r="12" spans="1:14" s="10" customFormat="1" ht="43.95" customHeight="1" x14ac:dyDescent="0.25">
      <c r="A12" s="37" t="s">
        <v>441</v>
      </c>
      <c r="B12" s="64"/>
      <c r="C12" s="38"/>
      <c r="D12" s="38" t="s">
        <v>310</v>
      </c>
      <c r="E12" s="64" t="s">
        <v>116</v>
      </c>
      <c r="F12" s="64" t="s">
        <v>123</v>
      </c>
      <c r="G12" s="36">
        <f>H12+J12+K12+L12</f>
        <v>52590.239999999998</v>
      </c>
      <c r="H12" s="36">
        <v>52590.239999999998</v>
      </c>
      <c r="I12" s="36"/>
      <c r="J12" s="36"/>
      <c r="K12" s="36"/>
      <c r="L12" s="36"/>
      <c r="M12" s="36"/>
      <c r="N12" s="36"/>
    </row>
    <row r="13" spans="1:14" s="10" customFormat="1" ht="81" customHeight="1" x14ac:dyDescent="0.25">
      <c r="A13" s="37" t="s">
        <v>387</v>
      </c>
      <c r="B13" s="64" t="s">
        <v>304</v>
      </c>
      <c r="C13" s="38"/>
      <c r="D13" s="38" t="s">
        <v>310</v>
      </c>
      <c r="E13" s="64" t="s">
        <v>130</v>
      </c>
      <c r="F13" s="38"/>
      <c r="G13" s="36">
        <f>H13+J13+K13+L13</f>
        <v>547726.39</v>
      </c>
      <c r="H13" s="36"/>
      <c r="I13" s="36"/>
      <c r="J13" s="36"/>
      <c r="K13" s="36"/>
      <c r="L13" s="36">
        <v>547726.39</v>
      </c>
      <c r="M13" s="36"/>
      <c r="N13" s="56"/>
    </row>
    <row r="14" spans="1:14" s="10" customFormat="1" ht="36" customHeight="1" x14ac:dyDescent="0.25">
      <c r="A14" s="37" t="s">
        <v>135</v>
      </c>
      <c r="B14" s="64" t="s">
        <v>304</v>
      </c>
      <c r="C14" s="38"/>
      <c r="D14" s="38" t="s">
        <v>326</v>
      </c>
      <c r="E14" s="64" t="s">
        <v>132</v>
      </c>
      <c r="F14" s="38"/>
      <c r="G14" s="36">
        <f>H14+J14+K14+L14</f>
        <v>0</v>
      </c>
      <c r="H14" s="36"/>
      <c r="I14" s="36"/>
      <c r="J14" s="36"/>
      <c r="K14" s="36"/>
      <c r="L14" s="36"/>
      <c r="M14" s="36"/>
      <c r="N14" s="56"/>
    </row>
    <row r="15" spans="1:14" s="11" customFormat="1" ht="26.4" customHeight="1" x14ac:dyDescent="0.25">
      <c r="A15" s="47" t="s">
        <v>50</v>
      </c>
      <c r="B15" s="41" t="s">
        <v>303</v>
      </c>
      <c r="C15" s="39" t="s">
        <v>8</v>
      </c>
      <c r="D15" s="39" t="s">
        <v>8</v>
      </c>
      <c r="E15" s="39" t="s">
        <v>8</v>
      </c>
      <c r="F15" s="39" t="s">
        <v>8</v>
      </c>
      <c r="G15" s="46">
        <f t="shared" ref="G15" si="1">H15+J15+K15+L15</f>
        <v>99891509.75</v>
      </c>
      <c r="H15" s="46">
        <f>H17+H48+H39+H42+H58</f>
        <v>90177070</v>
      </c>
      <c r="I15" s="46">
        <f>I17+I48+I39+I42+I58</f>
        <v>0</v>
      </c>
      <c r="J15" s="46">
        <f>J17+J48+J39+J42+J58</f>
        <v>3651439.75</v>
      </c>
      <c r="K15" s="46">
        <f>K17+K48</f>
        <v>0</v>
      </c>
      <c r="L15" s="46">
        <f>L17+L48</f>
        <v>6063000</v>
      </c>
      <c r="M15" s="46">
        <f>M17+M48</f>
        <v>0</v>
      </c>
      <c r="N15" s="57">
        <f>N17+N48</f>
        <v>0</v>
      </c>
    </row>
    <row r="16" spans="1:14" s="11" customFormat="1" ht="26.4" customHeight="1" x14ac:dyDescent="0.25">
      <c r="A16" s="37" t="s">
        <v>2</v>
      </c>
      <c r="B16" s="38"/>
      <c r="C16" s="38" t="s">
        <v>8</v>
      </c>
      <c r="D16" s="38" t="s">
        <v>8</v>
      </c>
      <c r="E16" s="38" t="s">
        <v>8</v>
      </c>
      <c r="F16" s="38" t="s">
        <v>8</v>
      </c>
      <c r="G16" s="36" t="s">
        <v>8</v>
      </c>
      <c r="H16" s="36" t="s">
        <v>8</v>
      </c>
      <c r="I16" s="36" t="s">
        <v>8</v>
      </c>
      <c r="J16" s="36" t="s">
        <v>8</v>
      </c>
      <c r="K16" s="36" t="s">
        <v>8</v>
      </c>
      <c r="L16" s="36" t="s">
        <v>8</v>
      </c>
      <c r="M16" s="36" t="s">
        <v>8</v>
      </c>
      <c r="N16" s="56" t="s">
        <v>8</v>
      </c>
    </row>
    <row r="17" spans="1:14" s="12" customFormat="1" ht="26.4" customHeight="1" x14ac:dyDescent="0.25">
      <c r="A17" s="47" t="s">
        <v>329</v>
      </c>
      <c r="B17" s="41" t="s">
        <v>305</v>
      </c>
      <c r="C17" s="41"/>
      <c r="D17" s="41" t="s">
        <v>14</v>
      </c>
      <c r="E17" s="39" t="s">
        <v>8</v>
      </c>
      <c r="F17" s="39" t="s">
        <v>8</v>
      </c>
      <c r="G17" s="46">
        <f t="shared" ref="G17:G119" si="2">H17+J17+K17+L17</f>
        <v>96240070</v>
      </c>
      <c r="H17" s="46">
        <f t="shared" ref="H17:N17" si="3">H18+H24+H30+H35+H37+H39+H42</f>
        <v>90177070</v>
      </c>
      <c r="I17" s="46">
        <f t="shared" si="3"/>
        <v>0</v>
      </c>
      <c r="J17" s="46">
        <f t="shared" si="3"/>
        <v>0</v>
      </c>
      <c r="K17" s="46">
        <f t="shared" si="3"/>
        <v>0</v>
      </c>
      <c r="L17" s="46">
        <f t="shared" si="3"/>
        <v>6063000</v>
      </c>
      <c r="M17" s="46">
        <f t="shared" si="3"/>
        <v>0</v>
      </c>
      <c r="N17" s="57">
        <f t="shared" si="3"/>
        <v>0</v>
      </c>
    </row>
    <row r="18" spans="1:14" s="15" customFormat="1" ht="26.4" hidden="1" customHeight="1" x14ac:dyDescent="0.25">
      <c r="A18" s="44" t="s">
        <v>154</v>
      </c>
      <c r="B18" s="42" t="s">
        <v>306</v>
      </c>
      <c r="C18" s="42"/>
      <c r="D18" s="42" t="s">
        <v>14</v>
      </c>
      <c r="E18" s="45" t="s">
        <v>8</v>
      </c>
      <c r="F18" s="45" t="s">
        <v>8</v>
      </c>
      <c r="G18" s="43">
        <f t="shared" si="2"/>
        <v>0</v>
      </c>
      <c r="H18" s="43">
        <f t="shared" ref="H18:N18" si="4">H19+H20+H21+H22+H23</f>
        <v>0</v>
      </c>
      <c r="I18" s="43">
        <f t="shared" si="4"/>
        <v>0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58">
        <f t="shared" si="4"/>
        <v>0</v>
      </c>
    </row>
    <row r="19" spans="1:14" s="11" customFormat="1" ht="36.6" hidden="1" customHeight="1" x14ac:dyDescent="0.25">
      <c r="A19" s="172" t="s">
        <v>155</v>
      </c>
      <c r="B19" s="106" t="s">
        <v>306</v>
      </c>
      <c r="C19" s="106"/>
      <c r="D19" s="106" t="s">
        <v>310</v>
      </c>
      <c r="E19" s="64" t="s">
        <v>116</v>
      </c>
      <c r="F19" s="64" t="s">
        <v>117</v>
      </c>
      <c r="G19" s="36">
        <f t="shared" si="2"/>
        <v>0</v>
      </c>
      <c r="H19" s="36"/>
      <c r="I19" s="36"/>
      <c r="J19" s="36"/>
      <c r="K19" s="36"/>
      <c r="L19" s="36"/>
      <c r="M19" s="36"/>
      <c r="N19" s="56"/>
    </row>
    <row r="20" spans="1:14" s="11" customFormat="1" ht="36.6" hidden="1" customHeight="1" x14ac:dyDescent="0.25">
      <c r="A20" s="173"/>
      <c r="B20" s="109"/>
      <c r="C20" s="109"/>
      <c r="D20" s="109"/>
      <c r="E20" s="64" t="s">
        <v>118</v>
      </c>
      <c r="F20" s="64" t="s">
        <v>119</v>
      </c>
      <c r="G20" s="36">
        <f t="shared" si="2"/>
        <v>0</v>
      </c>
      <c r="H20" s="36"/>
      <c r="I20" s="36"/>
      <c r="J20" s="36"/>
      <c r="K20" s="36"/>
      <c r="L20" s="36"/>
      <c r="M20" s="36"/>
      <c r="N20" s="56"/>
    </row>
    <row r="21" spans="1:14" s="11" customFormat="1" ht="36.6" hidden="1" customHeight="1" x14ac:dyDescent="0.25">
      <c r="A21" s="172" t="s">
        <v>156</v>
      </c>
      <c r="B21" s="106" t="s">
        <v>306</v>
      </c>
      <c r="C21" s="106"/>
      <c r="D21" s="106" t="s">
        <v>310</v>
      </c>
      <c r="E21" s="64" t="s">
        <v>116</v>
      </c>
      <c r="F21" s="64" t="s">
        <v>120</v>
      </c>
      <c r="G21" s="36">
        <f t="shared" si="2"/>
        <v>0</v>
      </c>
      <c r="H21" s="36"/>
      <c r="I21" s="36"/>
      <c r="J21" s="36"/>
      <c r="K21" s="36"/>
      <c r="L21" s="36"/>
      <c r="M21" s="36"/>
      <c r="N21" s="56"/>
    </row>
    <row r="22" spans="1:14" s="11" customFormat="1" ht="36.6" hidden="1" customHeight="1" x14ac:dyDescent="0.25">
      <c r="A22" s="173"/>
      <c r="B22" s="109"/>
      <c r="C22" s="109"/>
      <c r="D22" s="109"/>
      <c r="E22" s="64" t="s">
        <v>118</v>
      </c>
      <c r="F22" s="64" t="s">
        <v>149</v>
      </c>
      <c r="G22" s="36">
        <f t="shared" si="2"/>
        <v>0</v>
      </c>
      <c r="H22" s="36"/>
      <c r="I22" s="36"/>
      <c r="J22" s="36"/>
      <c r="K22" s="36"/>
      <c r="L22" s="36"/>
      <c r="M22" s="36"/>
      <c r="N22" s="56"/>
    </row>
    <row r="23" spans="1:14" s="11" customFormat="1" ht="66.599999999999994" hidden="1" customHeight="1" x14ac:dyDescent="0.25">
      <c r="A23" s="37" t="s">
        <v>157</v>
      </c>
      <c r="B23" s="64" t="s">
        <v>306</v>
      </c>
      <c r="C23" s="64"/>
      <c r="D23" s="64" t="s">
        <v>310</v>
      </c>
      <c r="E23" s="64" t="s">
        <v>116</v>
      </c>
      <c r="F23" s="64" t="s">
        <v>148</v>
      </c>
      <c r="G23" s="36">
        <f t="shared" si="2"/>
        <v>0</v>
      </c>
      <c r="H23" s="36"/>
      <c r="I23" s="36"/>
      <c r="J23" s="36"/>
      <c r="K23" s="36"/>
      <c r="L23" s="36"/>
      <c r="M23" s="36"/>
      <c r="N23" s="56"/>
    </row>
    <row r="24" spans="1:14" s="15" customFormat="1" ht="63" customHeight="1" x14ac:dyDescent="0.25">
      <c r="A24" s="44" t="s">
        <v>158</v>
      </c>
      <c r="B24" s="42" t="s">
        <v>306</v>
      </c>
      <c r="C24" s="42"/>
      <c r="D24" s="42" t="s">
        <v>14</v>
      </c>
      <c r="E24" s="45" t="s">
        <v>8</v>
      </c>
      <c r="F24" s="45" t="s">
        <v>8</v>
      </c>
      <c r="G24" s="43">
        <f t="shared" si="2"/>
        <v>90177070</v>
      </c>
      <c r="H24" s="43">
        <f t="shared" ref="H24:N24" si="5">H25+H26+H27+H28+H29</f>
        <v>90177070</v>
      </c>
      <c r="I24" s="43">
        <f t="shared" si="5"/>
        <v>0</v>
      </c>
      <c r="J24" s="43">
        <f t="shared" si="5"/>
        <v>0</v>
      </c>
      <c r="K24" s="43">
        <f t="shared" si="5"/>
        <v>0</v>
      </c>
      <c r="L24" s="43">
        <f t="shared" si="5"/>
        <v>0</v>
      </c>
      <c r="M24" s="43">
        <f t="shared" si="5"/>
        <v>0</v>
      </c>
      <c r="N24" s="58">
        <f t="shared" si="5"/>
        <v>0</v>
      </c>
    </row>
    <row r="25" spans="1:14" s="11" customFormat="1" ht="35.4" customHeight="1" x14ac:dyDescent="0.25">
      <c r="A25" s="172" t="s">
        <v>159</v>
      </c>
      <c r="B25" s="106" t="s">
        <v>306</v>
      </c>
      <c r="C25" s="106"/>
      <c r="D25" s="106" t="s">
        <v>310</v>
      </c>
      <c r="E25" s="64" t="s">
        <v>116</v>
      </c>
      <c r="F25" s="64" t="s">
        <v>121</v>
      </c>
      <c r="G25" s="36">
        <f t="shared" si="2"/>
        <v>0</v>
      </c>
      <c r="H25" s="36"/>
      <c r="I25" s="36"/>
      <c r="J25" s="36"/>
      <c r="K25" s="36"/>
      <c r="L25" s="36"/>
      <c r="M25" s="36"/>
      <c r="N25" s="56"/>
    </row>
    <row r="26" spans="1:14" s="11" customFormat="1" ht="35.4" customHeight="1" x14ac:dyDescent="0.25">
      <c r="A26" s="173"/>
      <c r="B26" s="109"/>
      <c r="C26" s="109"/>
      <c r="D26" s="109"/>
      <c r="E26" s="64" t="s">
        <v>118</v>
      </c>
      <c r="F26" s="64" t="s">
        <v>122</v>
      </c>
      <c r="G26" s="36">
        <f t="shared" si="2"/>
        <v>57787189.299999997</v>
      </c>
      <c r="H26" s="36">
        <v>57787189.299999997</v>
      </c>
      <c r="I26" s="36"/>
      <c r="J26" s="36"/>
      <c r="K26" s="36"/>
      <c r="L26" s="36"/>
      <c r="M26" s="36"/>
      <c r="N26" s="56"/>
    </row>
    <row r="27" spans="1:14" s="11" customFormat="1" ht="35.4" customHeight="1" x14ac:dyDescent="0.25">
      <c r="A27" s="172" t="s">
        <v>160</v>
      </c>
      <c r="B27" s="106" t="s">
        <v>306</v>
      </c>
      <c r="C27" s="106"/>
      <c r="D27" s="106" t="s">
        <v>310</v>
      </c>
      <c r="E27" s="64" t="s">
        <v>116</v>
      </c>
      <c r="F27" s="64" t="s">
        <v>123</v>
      </c>
      <c r="G27" s="36">
        <f t="shared" si="2"/>
        <v>10016980</v>
      </c>
      <c r="H27" s="36">
        <v>10016980</v>
      </c>
      <c r="I27" s="36"/>
      <c r="J27" s="36"/>
      <c r="K27" s="36"/>
      <c r="L27" s="36"/>
      <c r="M27" s="36"/>
      <c r="N27" s="56"/>
    </row>
    <row r="28" spans="1:14" s="11" customFormat="1" ht="35.4" customHeight="1" x14ac:dyDescent="0.25">
      <c r="A28" s="173"/>
      <c r="B28" s="109"/>
      <c r="C28" s="109"/>
      <c r="D28" s="109"/>
      <c r="E28" s="64" t="s">
        <v>118</v>
      </c>
      <c r="F28" s="64" t="s">
        <v>150</v>
      </c>
      <c r="G28" s="36">
        <f t="shared" si="2"/>
        <v>22021780.699999999</v>
      </c>
      <c r="H28" s="36">
        <v>22021780.699999999</v>
      </c>
      <c r="I28" s="36"/>
      <c r="J28" s="36"/>
      <c r="K28" s="36"/>
      <c r="L28" s="36"/>
      <c r="M28" s="36"/>
      <c r="N28" s="56"/>
    </row>
    <row r="29" spans="1:14" s="11" customFormat="1" ht="66" customHeight="1" x14ac:dyDescent="0.25">
      <c r="A29" s="37" t="s">
        <v>161</v>
      </c>
      <c r="B29" s="64" t="s">
        <v>306</v>
      </c>
      <c r="C29" s="64"/>
      <c r="D29" s="64" t="s">
        <v>310</v>
      </c>
      <c r="E29" s="64" t="s">
        <v>116</v>
      </c>
      <c r="F29" s="64" t="s">
        <v>151</v>
      </c>
      <c r="G29" s="36">
        <f t="shared" si="2"/>
        <v>351120</v>
      </c>
      <c r="H29" s="36">
        <v>351120</v>
      </c>
      <c r="I29" s="36"/>
      <c r="J29" s="36"/>
      <c r="K29" s="36"/>
      <c r="L29" s="36"/>
      <c r="M29" s="36"/>
      <c r="N29" s="56"/>
    </row>
    <row r="30" spans="1:14" s="15" customFormat="1" ht="47.4" hidden="1" customHeight="1" x14ac:dyDescent="0.25">
      <c r="A30" s="44" t="s">
        <v>162</v>
      </c>
      <c r="B30" s="42" t="s">
        <v>306</v>
      </c>
      <c r="C30" s="42"/>
      <c r="D30" s="42" t="s">
        <v>14</v>
      </c>
      <c r="E30" s="45" t="s">
        <v>8</v>
      </c>
      <c r="F30" s="45" t="s">
        <v>8</v>
      </c>
      <c r="G30" s="43">
        <f t="shared" si="2"/>
        <v>0</v>
      </c>
      <c r="H30" s="43">
        <f t="shared" ref="H30:N30" si="6">H31+H32+H33+H34</f>
        <v>0</v>
      </c>
      <c r="I30" s="43">
        <f t="shared" si="6"/>
        <v>0</v>
      </c>
      <c r="J30" s="43">
        <f t="shared" si="6"/>
        <v>0</v>
      </c>
      <c r="K30" s="43">
        <f t="shared" si="6"/>
        <v>0</v>
      </c>
      <c r="L30" s="43">
        <f t="shared" si="6"/>
        <v>0</v>
      </c>
      <c r="M30" s="43">
        <f t="shared" si="6"/>
        <v>0</v>
      </c>
      <c r="N30" s="58">
        <f t="shared" si="6"/>
        <v>0</v>
      </c>
    </row>
    <row r="31" spans="1:14" s="11" customFormat="1" ht="63.6" hidden="1" customHeight="1" x14ac:dyDescent="0.25">
      <c r="A31" s="37" t="s">
        <v>163</v>
      </c>
      <c r="B31" s="64" t="s">
        <v>306</v>
      </c>
      <c r="C31" s="64"/>
      <c r="D31" s="64" t="s">
        <v>310</v>
      </c>
      <c r="E31" s="64" t="s">
        <v>116</v>
      </c>
      <c r="F31" s="64" t="s">
        <v>124</v>
      </c>
      <c r="G31" s="36">
        <f t="shared" si="2"/>
        <v>0</v>
      </c>
      <c r="H31" s="36"/>
      <c r="I31" s="36"/>
      <c r="J31" s="36"/>
      <c r="K31" s="36"/>
      <c r="L31" s="36"/>
      <c r="M31" s="36"/>
      <c r="N31" s="56"/>
    </row>
    <row r="32" spans="1:14" s="11" customFormat="1" ht="52.95" hidden="1" customHeight="1" x14ac:dyDescent="0.25">
      <c r="A32" s="37" t="s">
        <v>164</v>
      </c>
      <c r="B32" s="64" t="s">
        <v>306</v>
      </c>
      <c r="C32" s="64"/>
      <c r="D32" s="64" t="s">
        <v>310</v>
      </c>
      <c r="E32" s="64" t="s">
        <v>116</v>
      </c>
      <c r="F32" s="64" t="s">
        <v>125</v>
      </c>
      <c r="G32" s="36">
        <f t="shared" si="2"/>
        <v>0</v>
      </c>
      <c r="H32" s="36"/>
      <c r="I32" s="36"/>
      <c r="J32" s="36"/>
      <c r="K32" s="36"/>
      <c r="L32" s="36"/>
      <c r="M32" s="36"/>
      <c r="N32" s="56"/>
    </row>
    <row r="33" spans="1:14" s="11" customFormat="1" ht="68.400000000000006" hidden="1" customHeight="1" x14ac:dyDescent="0.25">
      <c r="A33" s="37" t="s">
        <v>165</v>
      </c>
      <c r="B33" s="64" t="s">
        <v>306</v>
      </c>
      <c r="C33" s="64"/>
      <c r="D33" s="64" t="s">
        <v>310</v>
      </c>
      <c r="E33" s="64" t="s">
        <v>116</v>
      </c>
      <c r="F33" s="64" t="s">
        <v>152</v>
      </c>
      <c r="G33" s="36">
        <f t="shared" si="2"/>
        <v>0</v>
      </c>
      <c r="H33" s="36"/>
      <c r="I33" s="36"/>
      <c r="J33" s="36"/>
      <c r="K33" s="36"/>
      <c r="L33" s="36"/>
      <c r="M33" s="36"/>
      <c r="N33" s="56"/>
    </row>
    <row r="34" spans="1:14" s="11" customFormat="1" ht="34.200000000000003" hidden="1" customHeight="1" x14ac:dyDescent="0.25">
      <c r="A34" s="37" t="s">
        <v>166</v>
      </c>
      <c r="B34" s="64" t="s">
        <v>306</v>
      </c>
      <c r="C34" s="64"/>
      <c r="D34" s="64" t="s">
        <v>310</v>
      </c>
      <c r="E34" s="64" t="s">
        <v>116</v>
      </c>
      <c r="F34" s="64" t="s">
        <v>153</v>
      </c>
      <c r="G34" s="36">
        <f t="shared" si="2"/>
        <v>0</v>
      </c>
      <c r="H34" s="36"/>
      <c r="I34" s="36"/>
      <c r="J34" s="36"/>
      <c r="K34" s="36"/>
      <c r="L34" s="36"/>
      <c r="M34" s="36"/>
      <c r="N34" s="56"/>
    </row>
    <row r="35" spans="1:14" s="15" customFormat="1" ht="47.4" hidden="1" customHeight="1" x14ac:dyDescent="0.25">
      <c r="A35" s="44" t="s">
        <v>167</v>
      </c>
      <c r="B35" s="42" t="s">
        <v>306</v>
      </c>
      <c r="C35" s="42"/>
      <c r="D35" s="42" t="s">
        <v>14</v>
      </c>
      <c r="E35" s="45" t="s">
        <v>8</v>
      </c>
      <c r="F35" s="45" t="s">
        <v>8</v>
      </c>
      <c r="G35" s="43">
        <f t="shared" si="2"/>
        <v>0</v>
      </c>
      <c r="H35" s="43">
        <f t="shared" ref="H35:N35" si="7">H36</f>
        <v>0</v>
      </c>
      <c r="I35" s="43">
        <f t="shared" si="7"/>
        <v>0</v>
      </c>
      <c r="J35" s="43">
        <f t="shared" si="7"/>
        <v>0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58">
        <f t="shared" si="7"/>
        <v>0</v>
      </c>
    </row>
    <row r="36" spans="1:14" s="11" customFormat="1" ht="55.2" hidden="1" customHeight="1" x14ac:dyDescent="0.25">
      <c r="A36" s="37" t="s">
        <v>168</v>
      </c>
      <c r="B36" s="64" t="s">
        <v>306</v>
      </c>
      <c r="C36" s="64"/>
      <c r="D36" s="64" t="s">
        <v>310</v>
      </c>
      <c r="E36" s="64" t="s">
        <v>116</v>
      </c>
      <c r="F36" s="64" t="s">
        <v>126</v>
      </c>
      <c r="G36" s="36">
        <f t="shared" si="2"/>
        <v>0</v>
      </c>
      <c r="H36" s="36"/>
      <c r="I36" s="36"/>
      <c r="J36" s="36"/>
      <c r="K36" s="36"/>
      <c r="L36" s="36"/>
      <c r="M36" s="36"/>
      <c r="N36" s="56"/>
    </row>
    <row r="37" spans="1:14" s="15" customFormat="1" ht="31.95" hidden="1" customHeight="1" x14ac:dyDescent="0.25">
      <c r="A37" s="44" t="s">
        <v>169</v>
      </c>
      <c r="B37" s="42" t="s">
        <v>306</v>
      </c>
      <c r="C37" s="42"/>
      <c r="D37" s="42" t="s">
        <v>14</v>
      </c>
      <c r="E37" s="45" t="s">
        <v>8</v>
      </c>
      <c r="F37" s="45" t="s">
        <v>8</v>
      </c>
      <c r="G37" s="43">
        <f t="shared" si="2"/>
        <v>0</v>
      </c>
      <c r="H37" s="43">
        <f t="shared" ref="H37:N37" si="8">H38</f>
        <v>0</v>
      </c>
      <c r="I37" s="43">
        <f t="shared" si="8"/>
        <v>0</v>
      </c>
      <c r="J37" s="43">
        <f t="shared" si="8"/>
        <v>0</v>
      </c>
      <c r="K37" s="43">
        <f t="shared" si="8"/>
        <v>0</v>
      </c>
      <c r="L37" s="43">
        <f t="shared" si="8"/>
        <v>0</v>
      </c>
      <c r="M37" s="43">
        <f t="shared" si="8"/>
        <v>0</v>
      </c>
      <c r="N37" s="58">
        <f t="shared" si="8"/>
        <v>0</v>
      </c>
    </row>
    <row r="38" spans="1:14" s="11" customFormat="1" ht="41.4" hidden="1" customHeight="1" x14ac:dyDescent="0.25">
      <c r="A38" s="37" t="s">
        <v>170</v>
      </c>
      <c r="B38" s="64" t="s">
        <v>306</v>
      </c>
      <c r="C38" s="64"/>
      <c r="D38" s="64" t="s">
        <v>310</v>
      </c>
      <c r="E38" s="64" t="s">
        <v>116</v>
      </c>
      <c r="F38" s="64" t="s">
        <v>127</v>
      </c>
      <c r="G38" s="36">
        <f t="shared" si="2"/>
        <v>0</v>
      </c>
      <c r="H38" s="36"/>
      <c r="I38" s="36"/>
      <c r="J38" s="36"/>
      <c r="K38" s="36"/>
      <c r="L38" s="36"/>
      <c r="M38" s="36"/>
      <c r="N38" s="56"/>
    </row>
    <row r="39" spans="1:14" s="12" customFormat="1" ht="100.2" customHeight="1" x14ac:dyDescent="0.25">
      <c r="A39" s="47" t="s">
        <v>129</v>
      </c>
      <c r="B39" s="41" t="s">
        <v>306</v>
      </c>
      <c r="C39" s="39" t="s">
        <v>8</v>
      </c>
      <c r="D39" s="39" t="s">
        <v>8</v>
      </c>
      <c r="E39" s="41" t="s">
        <v>130</v>
      </c>
      <c r="F39" s="39" t="s">
        <v>8</v>
      </c>
      <c r="G39" s="46">
        <f t="shared" si="2"/>
        <v>6000000</v>
      </c>
      <c r="H39" s="46">
        <f t="shared" ref="H39:N39" si="9">H40+H41</f>
        <v>0</v>
      </c>
      <c r="I39" s="46">
        <f t="shared" si="9"/>
        <v>0</v>
      </c>
      <c r="J39" s="46">
        <f t="shared" si="9"/>
        <v>0</v>
      </c>
      <c r="K39" s="46">
        <f t="shared" si="9"/>
        <v>0</v>
      </c>
      <c r="L39" s="46">
        <f t="shared" si="9"/>
        <v>6000000</v>
      </c>
      <c r="M39" s="46">
        <f t="shared" si="9"/>
        <v>0</v>
      </c>
      <c r="N39" s="57">
        <f t="shared" si="9"/>
        <v>0</v>
      </c>
    </row>
    <row r="40" spans="1:14" s="11" customFormat="1" ht="30" customHeight="1" x14ac:dyDescent="0.25">
      <c r="A40" s="37" t="s">
        <v>15</v>
      </c>
      <c r="B40" s="64" t="s">
        <v>306</v>
      </c>
      <c r="C40" s="64"/>
      <c r="D40" s="64" t="s">
        <v>310</v>
      </c>
      <c r="E40" s="64" t="s">
        <v>130</v>
      </c>
      <c r="F40" s="38" t="s">
        <v>8</v>
      </c>
      <c r="G40" s="36">
        <f t="shared" si="2"/>
        <v>6000000</v>
      </c>
      <c r="H40" s="36"/>
      <c r="I40" s="36"/>
      <c r="J40" s="36"/>
      <c r="K40" s="36"/>
      <c r="L40" s="36">
        <v>6000000</v>
      </c>
      <c r="M40" s="36"/>
      <c r="N40" s="56"/>
    </row>
    <row r="41" spans="1:14" s="11" customFormat="1" ht="30" customHeight="1" x14ac:dyDescent="0.25">
      <c r="A41" s="37" t="s">
        <v>40</v>
      </c>
      <c r="B41" s="64" t="s">
        <v>306</v>
      </c>
      <c r="C41" s="64"/>
      <c r="D41" s="64" t="s">
        <v>310</v>
      </c>
      <c r="E41" s="64" t="s">
        <v>130</v>
      </c>
      <c r="F41" s="38" t="s">
        <v>8</v>
      </c>
      <c r="G41" s="36">
        <f t="shared" si="2"/>
        <v>0</v>
      </c>
      <c r="H41" s="36"/>
      <c r="I41" s="36"/>
      <c r="J41" s="36"/>
      <c r="K41" s="36"/>
      <c r="L41" s="36"/>
      <c r="M41" s="36"/>
      <c r="N41" s="56"/>
    </row>
    <row r="42" spans="1:14" s="12" customFormat="1" ht="30" customHeight="1" x14ac:dyDescent="0.25">
      <c r="A42" s="47" t="s">
        <v>131</v>
      </c>
      <c r="B42" s="39" t="s">
        <v>8</v>
      </c>
      <c r="C42" s="39" t="s">
        <v>8</v>
      </c>
      <c r="D42" s="39" t="s">
        <v>8</v>
      </c>
      <c r="E42" s="39" t="s">
        <v>8</v>
      </c>
      <c r="F42" s="39" t="s">
        <v>8</v>
      </c>
      <c r="G42" s="46">
        <f t="shared" si="2"/>
        <v>63000</v>
      </c>
      <c r="H42" s="46">
        <f t="shared" ref="H42:N42" si="10">SUM(H43:H47)</f>
        <v>0</v>
      </c>
      <c r="I42" s="46">
        <f t="shared" si="10"/>
        <v>0</v>
      </c>
      <c r="J42" s="46">
        <f t="shared" si="10"/>
        <v>0</v>
      </c>
      <c r="K42" s="46">
        <f t="shared" si="10"/>
        <v>0</v>
      </c>
      <c r="L42" s="46">
        <f t="shared" si="10"/>
        <v>63000</v>
      </c>
      <c r="M42" s="46">
        <f t="shared" si="10"/>
        <v>0</v>
      </c>
      <c r="N42" s="57">
        <f t="shared" si="10"/>
        <v>0</v>
      </c>
    </row>
    <row r="43" spans="1:14" s="12" customFormat="1" ht="30" customHeight="1" x14ac:dyDescent="0.25">
      <c r="A43" s="37" t="s">
        <v>135</v>
      </c>
      <c r="B43" s="64" t="s">
        <v>306</v>
      </c>
      <c r="C43" s="64"/>
      <c r="D43" s="64" t="s">
        <v>306</v>
      </c>
      <c r="E43" s="64" t="s">
        <v>130</v>
      </c>
      <c r="F43" s="38" t="s">
        <v>8</v>
      </c>
      <c r="G43" s="36">
        <f t="shared" si="2"/>
        <v>33000</v>
      </c>
      <c r="H43" s="46"/>
      <c r="I43" s="46"/>
      <c r="J43" s="46"/>
      <c r="K43" s="36"/>
      <c r="L43" s="46">
        <v>33000</v>
      </c>
      <c r="M43" s="36"/>
      <c r="N43" s="56"/>
    </row>
    <row r="44" spans="1:14" s="12" customFormat="1" ht="30" customHeight="1" x14ac:dyDescent="0.25">
      <c r="A44" s="37" t="s">
        <v>135</v>
      </c>
      <c r="B44" s="64" t="s">
        <v>306</v>
      </c>
      <c r="C44" s="64"/>
      <c r="D44" s="64" t="s">
        <v>325</v>
      </c>
      <c r="E44" s="64" t="s">
        <v>132</v>
      </c>
      <c r="F44" s="38" t="s">
        <v>8</v>
      </c>
      <c r="G44" s="36">
        <f t="shared" si="2"/>
        <v>0</v>
      </c>
      <c r="H44" s="46"/>
      <c r="I44" s="46"/>
      <c r="J44" s="46"/>
      <c r="K44" s="36"/>
      <c r="L44" s="46"/>
      <c r="M44" s="36"/>
      <c r="N44" s="56"/>
    </row>
    <row r="45" spans="1:14" s="12" customFormat="1" ht="30" customHeight="1" x14ac:dyDescent="0.25">
      <c r="A45" s="37" t="s">
        <v>135</v>
      </c>
      <c r="B45" s="64" t="s">
        <v>306</v>
      </c>
      <c r="C45" s="64"/>
      <c r="D45" s="64" t="s">
        <v>326</v>
      </c>
      <c r="E45" s="64" t="s">
        <v>132</v>
      </c>
      <c r="F45" s="38" t="s">
        <v>8</v>
      </c>
      <c r="G45" s="36">
        <f t="shared" si="2"/>
        <v>30000</v>
      </c>
      <c r="H45" s="46"/>
      <c r="I45" s="46"/>
      <c r="J45" s="46"/>
      <c r="K45" s="36"/>
      <c r="L45" s="46">
        <v>30000</v>
      </c>
      <c r="M45" s="36"/>
      <c r="N45" s="56"/>
    </row>
    <row r="46" spans="1:14" s="12" customFormat="1" ht="30" customHeight="1" x14ac:dyDescent="0.25">
      <c r="A46" s="37" t="s">
        <v>135</v>
      </c>
      <c r="B46" s="64" t="s">
        <v>306</v>
      </c>
      <c r="C46" s="64"/>
      <c r="D46" s="64" t="s">
        <v>327</v>
      </c>
      <c r="E46" s="64" t="s">
        <v>132</v>
      </c>
      <c r="F46" s="38" t="s">
        <v>8</v>
      </c>
      <c r="G46" s="36">
        <f t="shared" si="2"/>
        <v>0</v>
      </c>
      <c r="H46" s="46"/>
      <c r="I46" s="46"/>
      <c r="J46" s="46"/>
      <c r="K46" s="36"/>
      <c r="L46" s="46">
        <f>156590.08-156590.08</f>
        <v>0</v>
      </c>
      <c r="M46" s="36"/>
      <c r="N46" s="56"/>
    </row>
    <row r="47" spans="1:14" s="12" customFormat="1" ht="30" hidden="1" customHeight="1" x14ac:dyDescent="0.25">
      <c r="A47" s="37" t="s">
        <v>134</v>
      </c>
      <c r="B47" s="64" t="s">
        <v>306</v>
      </c>
      <c r="C47" s="64"/>
      <c r="D47" s="64" t="s">
        <v>310</v>
      </c>
      <c r="E47" s="64" t="s">
        <v>133</v>
      </c>
      <c r="F47" s="38" t="s">
        <v>8</v>
      </c>
      <c r="G47" s="36">
        <f t="shared" si="2"/>
        <v>0</v>
      </c>
      <c r="H47" s="46"/>
      <c r="I47" s="46"/>
      <c r="J47" s="46"/>
      <c r="K47" s="36"/>
      <c r="L47" s="36"/>
      <c r="M47" s="36"/>
      <c r="N47" s="56"/>
    </row>
    <row r="48" spans="1:14" s="12" customFormat="1" ht="21" customHeight="1" x14ac:dyDescent="0.25">
      <c r="A48" s="47" t="s">
        <v>128</v>
      </c>
      <c r="B48" s="41" t="s">
        <v>307</v>
      </c>
      <c r="C48" s="41"/>
      <c r="D48" s="41" t="s">
        <v>16</v>
      </c>
      <c r="E48" s="39" t="s">
        <v>8</v>
      </c>
      <c r="F48" s="39" t="s">
        <v>8</v>
      </c>
      <c r="G48" s="46">
        <f t="shared" si="2"/>
        <v>3651439.75</v>
      </c>
      <c r="H48" s="46">
        <f>SUM(H49:H58)</f>
        <v>0</v>
      </c>
      <c r="I48" s="46">
        <f>SUM(I49:I58)</f>
        <v>0</v>
      </c>
      <c r="J48" s="46">
        <f>SUM(J49:J58)</f>
        <v>3651439.75</v>
      </c>
      <c r="K48" s="46">
        <f>SUM(K49:K56)</f>
        <v>0</v>
      </c>
      <c r="L48" s="46">
        <f>SUM(L49:L58)</f>
        <v>0</v>
      </c>
      <c r="M48" s="46">
        <f>SUM(M49:M58)</f>
        <v>0</v>
      </c>
      <c r="N48" s="57">
        <f>SUM(N49:N58)</f>
        <v>0</v>
      </c>
    </row>
    <row r="49" spans="1:14" s="11" customFormat="1" ht="44.4" customHeight="1" x14ac:dyDescent="0.25">
      <c r="A49" s="37" t="s">
        <v>396</v>
      </c>
      <c r="B49" s="64" t="s">
        <v>308</v>
      </c>
      <c r="C49" s="64"/>
      <c r="D49" s="64" t="s">
        <v>309</v>
      </c>
      <c r="E49" s="38" t="s">
        <v>8</v>
      </c>
      <c r="F49" s="38" t="s">
        <v>379</v>
      </c>
      <c r="G49" s="36">
        <f t="shared" si="2"/>
        <v>441000</v>
      </c>
      <c r="H49" s="36"/>
      <c r="I49" s="36"/>
      <c r="J49" s="36">
        <v>441000</v>
      </c>
      <c r="K49" s="36"/>
      <c r="L49" s="36"/>
      <c r="M49" s="36"/>
      <c r="N49" s="56"/>
    </row>
    <row r="50" spans="1:14" s="11" customFormat="1" ht="45.6" customHeight="1" x14ac:dyDescent="0.25">
      <c r="A50" s="37" t="s">
        <v>397</v>
      </c>
      <c r="B50" s="64" t="s">
        <v>308</v>
      </c>
      <c r="C50" s="64"/>
      <c r="D50" s="64" t="s">
        <v>309</v>
      </c>
      <c r="E50" s="38" t="s">
        <v>8</v>
      </c>
      <c r="F50" s="38" t="s">
        <v>380</v>
      </c>
      <c r="G50" s="36">
        <f t="shared" si="2"/>
        <v>132300</v>
      </c>
      <c r="H50" s="36"/>
      <c r="I50" s="36"/>
      <c r="J50" s="36">
        <v>132300</v>
      </c>
      <c r="K50" s="36"/>
      <c r="L50" s="36"/>
      <c r="M50" s="36"/>
      <c r="N50" s="56"/>
    </row>
    <row r="51" spans="1:14" s="11" customFormat="1" ht="40.950000000000003" customHeight="1" x14ac:dyDescent="0.25">
      <c r="A51" s="37" t="s">
        <v>398</v>
      </c>
      <c r="B51" s="64" t="s">
        <v>308</v>
      </c>
      <c r="C51" s="64"/>
      <c r="D51" s="64" t="s">
        <v>309</v>
      </c>
      <c r="E51" s="38" t="s">
        <v>8</v>
      </c>
      <c r="F51" s="38" t="s">
        <v>399</v>
      </c>
      <c r="G51" s="36">
        <f t="shared" si="2"/>
        <v>5000</v>
      </c>
      <c r="H51" s="36"/>
      <c r="I51" s="36"/>
      <c r="J51" s="36">
        <v>5000</v>
      </c>
      <c r="K51" s="36"/>
      <c r="L51" s="36"/>
      <c r="M51" s="36"/>
      <c r="N51" s="56"/>
    </row>
    <row r="52" spans="1:14" s="11" customFormat="1" ht="46.95" customHeight="1" x14ac:dyDescent="0.25">
      <c r="A52" s="37" t="s">
        <v>400</v>
      </c>
      <c r="B52" s="64" t="s">
        <v>308</v>
      </c>
      <c r="C52" s="64"/>
      <c r="D52" s="64" t="s">
        <v>309</v>
      </c>
      <c r="E52" s="38" t="s">
        <v>8</v>
      </c>
      <c r="F52" s="38" t="s">
        <v>381</v>
      </c>
      <c r="G52" s="36">
        <f t="shared" si="2"/>
        <v>2283700.9500000002</v>
      </c>
      <c r="H52" s="36"/>
      <c r="I52" s="36"/>
      <c r="J52" s="36">
        <f>900619.2+1383081.75</f>
        <v>2283700.9500000002</v>
      </c>
      <c r="K52" s="36"/>
      <c r="L52" s="36"/>
      <c r="M52" s="36"/>
      <c r="N52" s="56"/>
    </row>
    <row r="53" spans="1:14" s="11" customFormat="1" ht="45" customHeight="1" x14ac:dyDescent="0.25">
      <c r="A53" s="37" t="s">
        <v>401</v>
      </c>
      <c r="B53" s="64" t="s">
        <v>308</v>
      </c>
      <c r="C53" s="64"/>
      <c r="D53" s="64" t="s">
        <v>309</v>
      </c>
      <c r="E53" s="38" t="s">
        <v>8</v>
      </c>
      <c r="F53" s="38" t="s">
        <v>356</v>
      </c>
      <c r="G53" s="36">
        <f t="shared" si="2"/>
        <v>737480</v>
      </c>
      <c r="H53" s="36"/>
      <c r="I53" s="36"/>
      <c r="J53" s="36">
        <v>737480</v>
      </c>
      <c r="K53" s="36"/>
      <c r="L53" s="36"/>
      <c r="M53" s="36"/>
      <c r="N53" s="56"/>
    </row>
    <row r="54" spans="1:14" s="11" customFormat="1" ht="40.950000000000003" customHeight="1" x14ac:dyDescent="0.25">
      <c r="A54" s="37" t="s">
        <v>402</v>
      </c>
      <c r="B54" s="64" t="s">
        <v>308</v>
      </c>
      <c r="C54" s="64"/>
      <c r="D54" s="64" t="s">
        <v>309</v>
      </c>
      <c r="E54" s="38" t="s">
        <v>8</v>
      </c>
      <c r="F54" s="38" t="s">
        <v>403</v>
      </c>
      <c r="G54" s="36">
        <f t="shared" si="2"/>
        <v>0</v>
      </c>
      <c r="H54" s="36"/>
      <c r="I54" s="36"/>
      <c r="J54" s="36"/>
      <c r="K54" s="36"/>
      <c r="L54" s="36"/>
      <c r="M54" s="36"/>
      <c r="N54" s="56"/>
    </row>
    <row r="55" spans="1:14" s="11" customFormat="1" ht="42" customHeight="1" x14ac:dyDescent="0.25">
      <c r="A55" s="37" t="s">
        <v>404</v>
      </c>
      <c r="B55" s="64" t="s">
        <v>308</v>
      </c>
      <c r="C55" s="64"/>
      <c r="D55" s="64" t="s">
        <v>309</v>
      </c>
      <c r="E55" s="38" t="s">
        <v>8</v>
      </c>
      <c r="F55" s="38" t="s">
        <v>375</v>
      </c>
      <c r="G55" s="36">
        <f t="shared" si="2"/>
        <v>0</v>
      </c>
      <c r="H55" s="36"/>
      <c r="I55" s="36"/>
      <c r="J55" s="36"/>
      <c r="K55" s="36"/>
      <c r="L55" s="36"/>
      <c r="M55" s="36"/>
      <c r="N55" s="56"/>
    </row>
    <row r="56" spans="1:14" s="11" customFormat="1" ht="55.2" customHeight="1" x14ac:dyDescent="0.25">
      <c r="A56" s="37" t="s">
        <v>405</v>
      </c>
      <c r="B56" s="64" t="s">
        <v>308</v>
      </c>
      <c r="C56" s="64"/>
      <c r="D56" s="64" t="s">
        <v>309</v>
      </c>
      <c r="E56" s="38" t="s">
        <v>8</v>
      </c>
      <c r="F56" s="38" t="s">
        <v>382</v>
      </c>
      <c r="G56" s="36">
        <f t="shared" si="2"/>
        <v>51958.8</v>
      </c>
      <c r="H56" s="36"/>
      <c r="I56" s="36"/>
      <c r="J56" s="36">
        <v>51958.8</v>
      </c>
      <c r="K56" s="36"/>
      <c r="L56" s="36"/>
      <c r="M56" s="36"/>
      <c r="N56" s="56"/>
    </row>
    <row r="57" spans="1:14" s="11" customFormat="1" ht="69.599999999999994" customHeight="1" x14ac:dyDescent="0.25">
      <c r="A57" s="37" t="s">
        <v>437</v>
      </c>
      <c r="B57" s="64" t="s">
        <v>308</v>
      </c>
      <c r="C57" s="64"/>
      <c r="D57" s="64" t="s">
        <v>309</v>
      </c>
      <c r="E57" s="38" t="s">
        <v>8</v>
      </c>
      <c r="F57" s="38"/>
      <c r="G57" s="36">
        <f t="shared" si="2"/>
        <v>0</v>
      </c>
      <c r="H57" s="36"/>
      <c r="I57" s="36"/>
      <c r="J57" s="36"/>
      <c r="K57" s="36"/>
      <c r="L57" s="36"/>
      <c r="M57" s="36"/>
      <c r="N57" s="56"/>
    </row>
    <row r="58" spans="1:14" s="12" customFormat="1" ht="30" customHeight="1" x14ac:dyDescent="0.25">
      <c r="A58" s="47" t="s">
        <v>136</v>
      </c>
      <c r="B58" s="41" t="s">
        <v>308</v>
      </c>
      <c r="C58" s="41"/>
      <c r="D58" s="41" t="s">
        <v>328</v>
      </c>
      <c r="E58" s="39" t="s">
        <v>8</v>
      </c>
      <c r="F58" s="41"/>
      <c r="G58" s="46">
        <f>H58+J58+K58+L58</f>
        <v>0</v>
      </c>
      <c r="H58" s="46"/>
      <c r="I58" s="46"/>
      <c r="J58" s="46"/>
      <c r="K58" s="46"/>
      <c r="L58" s="46"/>
      <c r="M58" s="46"/>
      <c r="N58" s="57"/>
    </row>
    <row r="59" spans="1:14" s="12" customFormat="1" ht="30" customHeight="1" x14ac:dyDescent="0.25">
      <c r="A59" s="47" t="s">
        <v>41</v>
      </c>
      <c r="B59" s="41" t="s">
        <v>311</v>
      </c>
      <c r="C59" s="39" t="s">
        <v>8</v>
      </c>
      <c r="D59" s="39" t="s">
        <v>8</v>
      </c>
      <c r="E59" s="39" t="s">
        <v>8</v>
      </c>
      <c r="F59" s="39" t="s">
        <v>8</v>
      </c>
      <c r="G59" s="46">
        <f>H59+J59+K59+L59</f>
        <v>100491826.38</v>
      </c>
      <c r="H59" s="46">
        <f t="shared" ref="H59:N59" si="11">H60+H77+H80+H87</f>
        <v>90229660.239999995</v>
      </c>
      <c r="I59" s="46">
        <f t="shared" si="11"/>
        <v>0</v>
      </c>
      <c r="J59" s="46">
        <f t="shared" si="11"/>
        <v>3651439.75</v>
      </c>
      <c r="K59" s="46">
        <f t="shared" si="11"/>
        <v>0</v>
      </c>
      <c r="L59" s="46">
        <f t="shared" si="11"/>
        <v>6610726.3900000006</v>
      </c>
      <c r="M59" s="46">
        <f t="shared" si="11"/>
        <v>0</v>
      </c>
      <c r="N59" s="57">
        <f t="shared" si="11"/>
        <v>0</v>
      </c>
    </row>
    <row r="60" spans="1:14" s="54" customFormat="1" ht="30" customHeight="1" x14ac:dyDescent="0.25">
      <c r="A60" s="50" t="s">
        <v>331</v>
      </c>
      <c r="B60" s="51" t="s">
        <v>330</v>
      </c>
      <c r="C60" s="51" t="s">
        <v>303</v>
      </c>
      <c r="D60" s="52" t="s">
        <v>8</v>
      </c>
      <c r="E60" s="52"/>
      <c r="F60" s="52"/>
      <c r="G60" s="53">
        <f t="shared" si="2"/>
        <v>74689890</v>
      </c>
      <c r="H60" s="53">
        <f t="shared" ref="H60:N60" si="12">SUM(H61:H76)</f>
        <v>70567210</v>
      </c>
      <c r="I60" s="53">
        <f t="shared" si="12"/>
        <v>0</v>
      </c>
      <c r="J60" s="53">
        <f t="shared" si="12"/>
        <v>737480</v>
      </c>
      <c r="K60" s="53">
        <f t="shared" si="12"/>
        <v>0</v>
      </c>
      <c r="L60" s="53">
        <f t="shared" si="12"/>
        <v>3385200</v>
      </c>
      <c r="M60" s="53">
        <f t="shared" si="12"/>
        <v>0</v>
      </c>
      <c r="N60" s="59">
        <f t="shared" si="12"/>
        <v>0</v>
      </c>
    </row>
    <row r="61" spans="1:14" s="11" customFormat="1" ht="30" customHeight="1" x14ac:dyDescent="0.25">
      <c r="A61" s="37" t="s">
        <v>137</v>
      </c>
      <c r="B61" s="64" t="s">
        <v>17</v>
      </c>
      <c r="C61" s="64" t="s">
        <v>322</v>
      </c>
      <c r="D61" s="64" t="s">
        <v>17</v>
      </c>
      <c r="E61" s="64" t="s">
        <v>357</v>
      </c>
      <c r="F61" s="38" t="s">
        <v>123</v>
      </c>
      <c r="G61" s="36">
        <f t="shared" si="2"/>
        <v>486900</v>
      </c>
      <c r="H61" s="36">
        <f>491900-5000</f>
        <v>486900</v>
      </c>
      <c r="I61" s="36"/>
      <c r="J61" s="36"/>
      <c r="K61" s="36"/>
      <c r="L61" s="36"/>
      <c r="M61" s="36"/>
      <c r="N61" s="56"/>
    </row>
    <row r="62" spans="1:14" s="11" customFormat="1" ht="30" customHeight="1" x14ac:dyDescent="0.25">
      <c r="A62" s="37" t="s">
        <v>137</v>
      </c>
      <c r="B62" s="64" t="s">
        <v>17</v>
      </c>
      <c r="C62" s="64" t="s">
        <v>322</v>
      </c>
      <c r="D62" s="64" t="s">
        <v>17</v>
      </c>
      <c r="E62" s="64" t="s">
        <v>358</v>
      </c>
      <c r="F62" s="38" t="s">
        <v>122</v>
      </c>
      <c r="G62" s="36">
        <f t="shared" si="2"/>
        <v>41492280</v>
      </c>
      <c r="H62" s="36">
        <f>41642280-150000</f>
        <v>41492280</v>
      </c>
      <c r="I62" s="36"/>
      <c r="J62" s="36"/>
      <c r="K62" s="36"/>
      <c r="L62" s="36"/>
      <c r="M62" s="36"/>
      <c r="N62" s="56"/>
    </row>
    <row r="63" spans="1:14" s="11" customFormat="1" ht="30" customHeight="1" x14ac:dyDescent="0.25">
      <c r="A63" s="37" t="s">
        <v>137</v>
      </c>
      <c r="B63" s="64" t="s">
        <v>17</v>
      </c>
      <c r="C63" s="64" t="s">
        <v>322</v>
      </c>
      <c r="D63" s="64" t="s">
        <v>17</v>
      </c>
      <c r="E63" s="64" t="s">
        <v>358</v>
      </c>
      <c r="F63" s="38" t="s">
        <v>150</v>
      </c>
      <c r="G63" s="36">
        <f t="shared" si="2"/>
        <v>12024870</v>
      </c>
      <c r="H63" s="36">
        <f>12064870-40000</f>
        <v>12024870</v>
      </c>
      <c r="I63" s="36"/>
      <c r="J63" s="36"/>
      <c r="K63" s="36"/>
      <c r="L63" s="36"/>
      <c r="M63" s="36"/>
      <c r="N63" s="56"/>
    </row>
    <row r="64" spans="1:14" s="11" customFormat="1" ht="30" customHeight="1" x14ac:dyDescent="0.25">
      <c r="A64" s="37" t="s">
        <v>137</v>
      </c>
      <c r="B64" s="64" t="s">
        <v>17</v>
      </c>
      <c r="C64" s="64" t="s">
        <v>322</v>
      </c>
      <c r="D64" s="64" t="s">
        <v>17</v>
      </c>
      <c r="E64" s="64" t="s">
        <v>359</v>
      </c>
      <c r="F64" s="38" t="s">
        <v>355</v>
      </c>
      <c r="G64" s="36">
        <f>H64+J64+K64+L64</f>
        <v>2600000</v>
      </c>
      <c r="H64" s="36"/>
      <c r="I64" s="36"/>
      <c r="J64" s="36"/>
      <c r="K64" s="36"/>
      <c r="L64" s="36">
        <v>2600000</v>
      </c>
      <c r="M64" s="36"/>
      <c r="N64" s="56"/>
    </row>
    <row r="65" spans="1:14" s="11" customFormat="1" ht="30" customHeight="1" x14ac:dyDescent="0.25">
      <c r="A65" s="37" t="s">
        <v>137</v>
      </c>
      <c r="B65" s="64" t="s">
        <v>17</v>
      </c>
      <c r="C65" s="64" t="s">
        <v>322</v>
      </c>
      <c r="D65" s="64" t="s">
        <v>17</v>
      </c>
      <c r="E65" s="38"/>
      <c r="F65" s="38" t="s">
        <v>356</v>
      </c>
      <c r="G65" s="36">
        <f t="shared" si="2"/>
        <v>546420.89</v>
      </c>
      <c r="H65" s="36"/>
      <c r="I65" s="36"/>
      <c r="J65" s="36">
        <f>566420.89-20000</f>
        <v>546420.89</v>
      </c>
      <c r="K65" s="36"/>
      <c r="L65" s="36"/>
      <c r="M65" s="36"/>
      <c r="N65" s="56"/>
    </row>
    <row r="66" spans="1:14" s="11" customFormat="1" ht="30" customHeight="1" x14ac:dyDescent="0.25">
      <c r="A66" s="37" t="s">
        <v>445</v>
      </c>
      <c r="B66" s="64" t="s">
        <v>17</v>
      </c>
      <c r="C66" s="64" t="s">
        <v>322</v>
      </c>
      <c r="D66" s="64" t="s">
        <v>446</v>
      </c>
      <c r="E66" s="38" t="s">
        <v>447</v>
      </c>
      <c r="F66" s="38" t="s">
        <v>123</v>
      </c>
      <c r="G66" s="36">
        <f t="shared" ref="G66" si="13">H66+J66+K66+L66</f>
        <v>5000</v>
      </c>
      <c r="H66" s="36">
        <v>5000</v>
      </c>
      <c r="I66" s="36"/>
      <c r="J66" s="36"/>
      <c r="K66" s="36"/>
      <c r="L66" s="36"/>
      <c r="M66" s="36"/>
      <c r="N66" s="56"/>
    </row>
    <row r="67" spans="1:14" s="11" customFormat="1" ht="30" customHeight="1" x14ac:dyDescent="0.25">
      <c r="A67" s="37" t="s">
        <v>445</v>
      </c>
      <c r="B67" s="64" t="s">
        <v>17</v>
      </c>
      <c r="C67" s="64" t="s">
        <v>322</v>
      </c>
      <c r="D67" s="64" t="s">
        <v>446</v>
      </c>
      <c r="E67" s="38" t="s">
        <v>447</v>
      </c>
      <c r="F67" s="38" t="s">
        <v>122</v>
      </c>
      <c r="G67" s="36">
        <f t="shared" ref="G67" si="14">H67+J67+K67+L67</f>
        <v>150000</v>
      </c>
      <c r="H67" s="36">
        <v>150000</v>
      </c>
      <c r="I67" s="36"/>
      <c r="J67" s="36"/>
      <c r="K67" s="36"/>
      <c r="L67" s="36"/>
      <c r="M67" s="36"/>
      <c r="N67" s="56"/>
    </row>
    <row r="68" spans="1:14" s="11" customFormat="1" ht="30" customHeight="1" x14ac:dyDescent="0.25">
      <c r="A68" s="37" t="s">
        <v>445</v>
      </c>
      <c r="B68" s="64" t="s">
        <v>17</v>
      </c>
      <c r="C68" s="64" t="s">
        <v>322</v>
      </c>
      <c r="D68" s="64" t="s">
        <v>446</v>
      </c>
      <c r="E68" s="38" t="s">
        <v>447</v>
      </c>
      <c r="F68" s="38" t="s">
        <v>150</v>
      </c>
      <c r="G68" s="36">
        <f t="shared" ref="G68:G69" si="15">H68+J68+K68+L68</f>
        <v>40000</v>
      </c>
      <c r="H68" s="36">
        <v>40000</v>
      </c>
      <c r="I68" s="36"/>
      <c r="J68" s="36"/>
      <c r="K68" s="36"/>
      <c r="L68" s="36"/>
      <c r="M68" s="36"/>
      <c r="N68" s="56"/>
    </row>
    <row r="69" spans="1:14" s="11" customFormat="1" ht="30" customHeight="1" x14ac:dyDescent="0.25">
      <c r="A69" s="37" t="s">
        <v>445</v>
      </c>
      <c r="B69" s="64" t="s">
        <v>17</v>
      </c>
      <c r="C69" s="64" t="s">
        <v>322</v>
      </c>
      <c r="D69" s="64" t="s">
        <v>446</v>
      </c>
      <c r="E69" s="38"/>
      <c r="F69" s="38" t="s">
        <v>356</v>
      </c>
      <c r="G69" s="36">
        <f t="shared" si="15"/>
        <v>20000</v>
      </c>
      <c r="H69" s="36"/>
      <c r="I69" s="36"/>
      <c r="J69" s="36">
        <v>20000</v>
      </c>
      <c r="K69" s="36"/>
      <c r="L69" s="36"/>
      <c r="M69" s="36"/>
      <c r="N69" s="56"/>
    </row>
    <row r="70" spans="1:14" s="11" customFormat="1" ht="30" customHeight="1" x14ac:dyDescent="0.25">
      <c r="A70" s="37" t="s">
        <v>24</v>
      </c>
      <c r="B70" s="64" t="s">
        <v>17</v>
      </c>
      <c r="C70" s="64" t="s">
        <v>321</v>
      </c>
      <c r="D70" s="64" t="s">
        <v>18</v>
      </c>
      <c r="E70" s="64" t="s">
        <v>360</v>
      </c>
      <c r="F70" s="38" t="s">
        <v>122</v>
      </c>
      <c r="G70" s="36">
        <f t="shared" si="2"/>
        <v>0</v>
      </c>
      <c r="H70" s="36"/>
      <c r="I70" s="36"/>
      <c r="J70" s="36"/>
      <c r="K70" s="36"/>
      <c r="L70" s="36"/>
      <c r="M70" s="36"/>
      <c r="N70" s="56"/>
    </row>
    <row r="71" spans="1:14" s="11" customFormat="1" ht="30" hidden="1" customHeight="1" x14ac:dyDescent="0.25">
      <c r="A71" s="37" t="s">
        <v>338</v>
      </c>
      <c r="B71" s="64" t="s">
        <v>17</v>
      </c>
      <c r="C71" s="64" t="s">
        <v>321</v>
      </c>
      <c r="D71" s="64" t="s">
        <v>21</v>
      </c>
      <c r="E71" s="64"/>
      <c r="F71" s="38"/>
      <c r="G71" s="36">
        <f t="shared" si="2"/>
        <v>0</v>
      </c>
      <c r="H71" s="36"/>
      <c r="I71" s="36"/>
      <c r="J71" s="36"/>
      <c r="K71" s="36"/>
      <c r="L71" s="36"/>
      <c r="M71" s="36"/>
      <c r="N71" s="56"/>
    </row>
    <row r="72" spans="1:14" s="11" customFormat="1" ht="30" customHeight="1" x14ac:dyDescent="0.25">
      <c r="A72" s="37" t="s">
        <v>25</v>
      </c>
      <c r="B72" s="64" t="s">
        <v>17</v>
      </c>
      <c r="C72" s="64" t="s">
        <v>323</v>
      </c>
      <c r="D72" s="64" t="s">
        <v>19</v>
      </c>
      <c r="E72" s="64" t="s">
        <v>362</v>
      </c>
      <c r="F72" s="38" t="s">
        <v>123</v>
      </c>
      <c r="G72" s="36">
        <f t="shared" ref="G72:G75" si="16">H72+J72+K72+L72</f>
        <v>148600</v>
      </c>
      <c r="H72" s="36">
        <v>148600</v>
      </c>
      <c r="I72" s="36"/>
      <c r="J72" s="36"/>
      <c r="K72" s="36"/>
      <c r="L72" s="36"/>
      <c r="M72" s="36"/>
      <c r="N72" s="56"/>
    </row>
    <row r="73" spans="1:14" s="11" customFormat="1" ht="30" customHeight="1" x14ac:dyDescent="0.25">
      <c r="A73" s="37" t="s">
        <v>25</v>
      </c>
      <c r="B73" s="64" t="s">
        <v>17</v>
      </c>
      <c r="C73" s="64" t="s">
        <v>323</v>
      </c>
      <c r="D73" s="64" t="s">
        <v>19</v>
      </c>
      <c r="E73" s="64" t="s">
        <v>361</v>
      </c>
      <c r="F73" s="38" t="s">
        <v>122</v>
      </c>
      <c r="G73" s="36">
        <f t="shared" si="16"/>
        <v>12575970</v>
      </c>
      <c r="H73" s="36">
        <v>12575970</v>
      </c>
      <c r="I73" s="36"/>
      <c r="J73" s="36"/>
      <c r="K73" s="36"/>
      <c r="L73" s="36"/>
      <c r="M73" s="36"/>
      <c r="N73" s="56"/>
    </row>
    <row r="74" spans="1:14" s="11" customFormat="1" ht="30" customHeight="1" x14ac:dyDescent="0.25">
      <c r="A74" s="37" t="s">
        <v>25</v>
      </c>
      <c r="B74" s="64" t="s">
        <v>17</v>
      </c>
      <c r="C74" s="64" t="s">
        <v>323</v>
      </c>
      <c r="D74" s="64" t="s">
        <v>19</v>
      </c>
      <c r="E74" s="64" t="s">
        <v>361</v>
      </c>
      <c r="F74" s="38" t="s">
        <v>150</v>
      </c>
      <c r="G74" s="36">
        <f>H74+J74+K74+L74</f>
        <v>3643590</v>
      </c>
      <c r="H74" s="36">
        <v>3643590</v>
      </c>
      <c r="I74" s="36"/>
      <c r="J74" s="36"/>
      <c r="K74" s="36"/>
      <c r="L74" s="36"/>
      <c r="M74" s="36"/>
      <c r="N74" s="56"/>
    </row>
    <row r="75" spans="1:14" s="11" customFormat="1" ht="30" customHeight="1" x14ac:dyDescent="0.25">
      <c r="A75" s="37" t="s">
        <v>25</v>
      </c>
      <c r="B75" s="64" t="s">
        <v>17</v>
      </c>
      <c r="C75" s="64" t="s">
        <v>323</v>
      </c>
      <c r="D75" s="64" t="s">
        <v>19</v>
      </c>
      <c r="E75" s="64" t="s">
        <v>363</v>
      </c>
      <c r="F75" s="38" t="s">
        <v>355</v>
      </c>
      <c r="G75" s="36">
        <f t="shared" si="16"/>
        <v>785200</v>
      </c>
      <c r="H75" s="36"/>
      <c r="I75" s="36"/>
      <c r="J75" s="36"/>
      <c r="K75" s="36"/>
      <c r="L75" s="36">
        <v>785200</v>
      </c>
      <c r="M75" s="36"/>
      <c r="N75" s="56"/>
    </row>
    <row r="76" spans="1:14" s="11" customFormat="1" ht="30" customHeight="1" x14ac:dyDescent="0.25">
      <c r="A76" s="37" t="s">
        <v>25</v>
      </c>
      <c r="B76" s="64" t="s">
        <v>17</v>
      </c>
      <c r="C76" s="64" t="s">
        <v>323</v>
      </c>
      <c r="D76" s="64" t="s">
        <v>19</v>
      </c>
      <c r="E76" s="38"/>
      <c r="F76" s="38" t="s">
        <v>356</v>
      </c>
      <c r="G76" s="36">
        <f t="shared" si="2"/>
        <v>171059.11</v>
      </c>
      <c r="H76" s="36"/>
      <c r="I76" s="36"/>
      <c r="J76" s="36">
        <v>171059.11</v>
      </c>
      <c r="K76" s="36"/>
      <c r="L76" s="36"/>
      <c r="M76" s="36"/>
      <c r="N76" s="56"/>
    </row>
    <row r="77" spans="1:14" s="54" customFormat="1" ht="38.4" hidden="1" customHeight="1" x14ac:dyDescent="0.25">
      <c r="A77" s="50" t="s">
        <v>335</v>
      </c>
      <c r="B77" s="51" t="s">
        <v>332</v>
      </c>
      <c r="C77" s="52" t="s">
        <v>8</v>
      </c>
      <c r="D77" s="52" t="s">
        <v>8</v>
      </c>
      <c r="E77" s="52"/>
      <c r="F77" s="52"/>
      <c r="G77" s="53">
        <f t="shared" si="2"/>
        <v>0</v>
      </c>
      <c r="H77" s="53">
        <f t="shared" ref="H77:N77" si="17">SUM(H78:H79)</f>
        <v>0</v>
      </c>
      <c r="I77" s="53">
        <f t="shared" si="17"/>
        <v>0</v>
      </c>
      <c r="J77" s="53">
        <f t="shared" si="17"/>
        <v>0</v>
      </c>
      <c r="K77" s="53">
        <f t="shared" si="17"/>
        <v>0</v>
      </c>
      <c r="L77" s="53">
        <f t="shared" ref="L77" si="18">SUM(L78:L79)</f>
        <v>0</v>
      </c>
      <c r="M77" s="53">
        <f t="shared" si="17"/>
        <v>0</v>
      </c>
      <c r="N77" s="59">
        <f t="shared" si="17"/>
        <v>0</v>
      </c>
    </row>
    <row r="78" spans="1:14" s="11" customFormat="1" ht="30" hidden="1" customHeight="1" x14ac:dyDescent="0.25">
      <c r="A78" s="37" t="s">
        <v>36</v>
      </c>
      <c r="B78" s="64" t="s">
        <v>20</v>
      </c>
      <c r="C78" s="64" t="s">
        <v>321</v>
      </c>
      <c r="D78" s="64" t="s">
        <v>32</v>
      </c>
      <c r="E78" s="38"/>
      <c r="F78" s="38"/>
      <c r="G78" s="36">
        <f t="shared" si="2"/>
        <v>0</v>
      </c>
      <c r="H78" s="36"/>
      <c r="I78" s="36"/>
      <c r="J78" s="36"/>
      <c r="K78" s="36"/>
      <c r="L78" s="36"/>
      <c r="M78" s="36"/>
      <c r="N78" s="56"/>
    </row>
    <row r="79" spans="1:14" s="11" customFormat="1" ht="30" hidden="1" customHeight="1" x14ac:dyDescent="0.25">
      <c r="A79" s="37" t="s">
        <v>312</v>
      </c>
      <c r="B79" s="64" t="s">
        <v>20</v>
      </c>
      <c r="C79" s="64" t="s">
        <v>34</v>
      </c>
      <c r="D79" s="64" t="s">
        <v>313</v>
      </c>
      <c r="E79" s="38"/>
      <c r="F79" s="38"/>
      <c r="G79" s="36">
        <f t="shared" si="2"/>
        <v>0</v>
      </c>
      <c r="H79" s="36"/>
      <c r="I79" s="36"/>
      <c r="J79" s="36"/>
      <c r="K79" s="36"/>
      <c r="L79" s="36"/>
      <c r="M79" s="36"/>
      <c r="N79" s="56"/>
    </row>
    <row r="80" spans="1:14" s="54" customFormat="1" ht="30" customHeight="1" x14ac:dyDescent="0.25">
      <c r="A80" s="50" t="s">
        <v>336</v>
      </c>
      <c r="B80" s="51" t="s">
        <v>333</v>
      </c>
      <c r="C80" s="52" t="s">
        <v>8</v>
      </c>
      <c r="D80" s="52" t="s">
        <v>8</v>
      </c>
      <c r="E80" s="52"/>
      <c r="F80" s="52"/>
      <c r="G80" s="53">
        <f>H80+J80+K80+L80</f>
        <v>441120</v>
      </c>
      <c r="H80" s="53">
        <f t="shared" ref="H80:N80" si="19">SUM(H81:H85)</f>
        <v>351120</v>
      </c>
      <c r="I80" s="53">
        <f t="shared" si="19"/>
        <v>0</v>
      </c>
      <c r="J80" s="53">
        <f>SUM(J81:J86)</f>
        <v>5000</v>
      </c>
      <c r="K80" s="53">
        <f t="shared" si="19"/>
        <v>0</v>
      </c>
      <c r="L80" s="53">
        <f t="shared" si="19"/>
        <v>85000</v>
      </c>
      <c r="M80" s="53">
        <f t="shared" si="19"/>
        <v>0</v>
      </c>
      <c r="N80" s="59">
        <f t="shared" si="19"/>
        <v>0</v>
      </c>
    </row>
    <row r="81" spans="1:14" s="11" customFormat="1" ht="30" customHeight="1" x14ac:dyDescent="0.25">
      <c r="A81" s="37" t="s">
        <v>317</v>
      </c>
      <c r="B81" s="64" t="s">
        <v>316</v>
      </c>
      <c r="C81" s="64" t="s">
        <v>319</v>
      </c>
      <c r="D81" s="64" t="s">
        <v>320</v>
      </c>
      <c r="E81" s="64" t="s">
        <v>364</v>
      </c>
      <c r="F81" s="38" t="s">
        <v>151</v>
      </c>
      <c r="G81" s="36">
        <f t="shared" si="2"/>
        <v>351120</v>
      </c>
      <c r="H81" s="36">
        <v>351120</v>
      </c>
      <c r="I81" s="36"/>
      <c r="J81" s="36"/>
      <c r="K81" s="36"/>
      <c r="L81" s="36"/>
      <c r="M81" s="36"/>
      <c r="N81" s="56"/>
    </row>
    <row r="82" spans="1:14" s="11" customFormat="1" ht="30" customHeight="1" x14ac:dyDescent="0.25">
      <c r="A82" s="37" t="s">
        <v>317</v>
      </c>
      <c r="B82" s="64" t="s">
        <v>316</v>
      </c>
      <c r="C82" s="64" t="s">
        <v>319</v>
      </c>
      <c r="D82" s="64" t="s">
        <v>320</v>
      </c>
      <c r="E82" s="64" t="s">
        <v>365</v>
      </c>
      <c r="F82" s="38"/>
      <c r="G82" s="36">
        <f t="shared" ref="G82:G83" si="20">H82+J82+K82+L82</f>
        <v>30000</v>
      </c>
      <c r="H82" s="36"/>
      <c r="I82" s="36"/>
      <c r="J82" s="36"/>
      <c r="K82" s="36"/>
      <c r="L82" s="36">
        <v>30000</v>
      </c>
      <c r="M82" s="36"/>
      <c r="N82" s="56"/>
    </row>
    <row r="83" spans="1:14" s="11" customFormat="1" ht="30" customHeight="1" x14ac:dyDescent="0.25">
      <c r="A83" s="37" t="s">
        <v>317</v>
      </c>
      <c r="B83" s="64" t="s">
        <v>316</v>
      </c>
      <c r="C83" s="64" t="s">
        <v>339</v>
      </c>
      <c r="D83" s="64" t="s">
        <v>390</v>
      </c>
      <c r="E83" s="64" t="s">
        <v>391</v>
      </c>
      <c r="F83" s="38"/>
      <c r="G83" s="36">
        <f t="shared" si="20"/>
        <v>10000</v>
      </c>
      <c r="H83" s="36"/>
      <c r="I83" s="36"/>
      <c r="J83" s="36"/>
      <c r="K83" s="36"/>
      <c r="L83" s="36">
        <v>10000</v>
      </c>
      <c r="M83" s="36"/>
      <c r="N83" s="56"/>
    </row>
    <row r="84" spans="1:14" s="11" customFormat="1" ht="30" customHeight="1" x14ac:dyDescent="0.25">
      <c r="A84" s="37" t="s">
        <v>317</v>
      </c>
      <c r="B84" s="64" t="s">
        <v>316</v>
      </c>
      <c r="C84" s="64" t="s">
        <v>339</v>
      </c>
      <c r="D84" s="64" t="s">
        <v>392</v>
      </c>
      <c r="E84" s="64" t="s">
        <v>393</v>
      </c>
      <c r="F84" s="38"/>
      <c r="G84" s="36">
        <f t="shared" si="2"/>
        <v>15000</v>
      </c>
      <c r="H84" s="36"/>
      <c r="I84" s="36"/>
      <c r="J84" s="36"/>
      <c r="K84" s="36"/>
      <c r="L84" s="36">
        <v>15000</v>
      </c>
      <c r="M84" s="36"/>
      <c r="N84" s="56"/>
    </row>
    <row r="85" spans="1:14" s="11" customFormat="1" ht="30" customHeight="1" x14ac:dyDescent="0.25">
      <c r="A85" s="37" t="s">
        <v>317</v>
      </c>
      <c r="B85" s="64" t="s">
        <v>316</v>
      </c>
      <c r="C85" s="64" t="s">
        <v>339</v>
      </c>
      <c r="D85" s="64" t="s">
        <v>394</v>
      </c>
      <c r="E85" s="64" t="s">
        <v>395</v>
      </c>
      <c r="F85" s="38"/>
      <c r="G85" s="36">
        <f t="shared" si="2"/>
        <v>30000</v>
      </c>
      <c r="H85" s="36"/>
      <c r="I85" s="36"/>
      <c r="J85" s="36"/>
      <c r="K85" s="36"/>
      <c r="L85" s="36">
        <v>30000</v>
      </c>
      <c r="M85" s="36"/>
      <c r="N85" s="56"/>
    </row>
    <row r="86" spans="1:14" s="11" customFormat="1" ht="30" customHeight="1" x14ac:dyDescent="0.25">
      <c r="A86" s="37" t="s">
        <v>317</v>
      </c>
      <c r="B86" s="66" t="s">
        <v>316</v>
      </c>
      <c r="C86" s="66" t="s">
        <v>34</v>
      </c>
      <c r="D86" s="66" t="s">
        <v>313</v>
      </c>
      <c r="E86" s="66"/>
      <c r="F86" s="38" t="s">
        <v>389</v>
      </c>
      <c r="G86" s="36">
        <f>H86+J86+K86+L86</f>
        <v>5000</v>
      </c>
      <c r="H86" s="36"/>
      <c r="I86" s="36"/>
      <c r="J86" s="36">
        <v>5000</v>
      </c>
      <c r="K86" s="36"/>
      <c r="L86" s="36"/>
      <c r="M86" s="36"/>
      <c r="N86" s="56"/>
    </row>
    <row r="87" spans="1:14" s="54" customFormat="1" ht="30" customHeight="1" x14ac:dyDescent="0.25">
      <c r="A87" s="50" t="s">
        <v>337</v>
      </c>
      <c r="B87" s="51" t="s">
        <v>334</v>
      </c>
      <c r="C87" s="52" t="s">
        <v>8</v>
      </c>
      <c r="D87" s="52" t="s">
        <v>8</v>
      </c>
      <c r="E87" s="52"/>
      <c r="F87" s="52"/>
      <c r="G87" s="53">
        <f t="shared" si="2"/>
        <v>25360816.379999999</v>
      </c>
      <c r="H87" s="53">
        <f>SUM(H88:H127)</f>
        <v>19311330.239999998</v>
      </c>
      <c r="I87" s="53">
        <f>SUM(I88:I120)</f>
        <v>0</v>
      </c>
      <c r="J87" s="53">
        <f>SUM(J88:J120)</f>
        <v>2908959.75</v>
      </c>
      <c r="K87" s="53">
        <f>SUM(K88:K120)</f>
        <v>0</v>
      </c>
      <c r="L87" s="53">
        <f>SUM(L88:L128)</f>
        <v>3140526.39</v>
      </c>
      <c r="M87" s="53">
        <f>SUM(M88:M120)</f>
        <v>0</v>
      </c>
      <c r="N87" s="53">
        <f>SUM(N88:N120)</f>
        <v>0</v>
      </c>
    </row>
    <row r="88" spans="1:14" s="11" customFormat="1" ht="30" customHeight="1" x14ac:dyDescent="0.25">
      <c r="A88" s="37" t="s">
        <v>26</v>
      </c>
      <c r="B88" s="64" t="s">
        <v>315</v>
      </c>
      <c r="C88" s="64" t="s">
        <v>318</v>
      </c>
      <c r="D88" s="64" t="s">
        <v>20</v>
      </c>
      <c r="E88" s="61" t="s">
        <v>366</v>
      </c>
      <c r="F88" s="62" t="s">
        <v>123</v>
      </c>
      <c r="G88" s="36">
        <f t="shared" si="2"/>
        <v>53520</v>
      </c>
      <c r="H88" s="36">
        <v>53520</v>
      </c>
      <c r="I88" s="36"/>
      <c r="J88" s="36"/>
      <c r="K88" s="36"/>
      <c r="L88" s="36"/>
      <c r="M88" s="36"/>
      <c r="N88" s="56"/>
    </row>
    <row r="89" spans="1:14" s="11" customFormat="1" ht="30" customHeight="1" x14ac:dyDescent="0.25">
      <c r="A89" s="37" t="s">
        <v>26</v>
      </c>
      <c r="B89" s="64" t="s">
        <v>315</v>
      </c>
      <c r="C89" s="64" t="s">
        <v>318</v>
      </c>
      <c r="D89" s="64" t="s">
        <v>20</v>
      </c>
      <c r="E89" s="64" t="s">
        <v>368</v>
      </c>
      <c r="F89" s="38"/>
      <c r="G89" s="36">
        <f t="shared" ref="G89:G90" si="21">H89+J89+K89+L89</f>
        <v>25000</v>
      </c>
      <c r="H89" s="36"/>
      <c r="I89" s="36"/>
      <c r="J89" s="36"/>
      <c r="K89" s="36"/>
      <c r="L89" s="36">
        <v>25000</v>
      </c>
      <c r="M89" s="36"/>
      <c r="N89" s="56"/>
    </row>
    <row r="90" spans="1:14" s="11" customFormat="1" ht="30" customHeight="1" x14ac:dyDescent="0.25">
      <c r="A90" s="37" t="s">
        <v>26</v>
      </c>
      <c r="B90" s="64" t="s">
        <v>315</v>
      </c>
      <c r="C90" s="64" t="s">
        <v>318</v>
      </c>
      <c r="D90" s="64" t="s">
        <v>20</v>
      </c>
      <c r="E90" s="64" t="s">
        <v>369</v>
      </c>
      <c r="F90" s="38" t="s">
        <v>150</v>
      </c>
      <c r="G90" s="36">
        <f t="shared" si="21"/>
        <v>75100</v>
      </c>
      <c r="H90" s="36">
        <v>75100</v>
      </c>
      <c r="I90" s="36"/>
      <c r="J90" s="36"/>
      <c r="K90" s="36"/>
      <c r="L90" s="36"/>
      <c r="M90" s="36"/>
      <c r="N90" s="56"/>
    </row>
    <row r="91" spans="1:14" s="11" customFormat="1" ht="30" customHeight="1" x14ac:dyDescent="0.25">
      <c r="A91" s="37" t="s">
        <v>26</v>
      </c>
      <c r="B91" s="64" t="s">
        <v>315</v>
      </c>
      <c r="C91" s="64" t="s">
        <v>318</v>
      </c>
      <c r="D91" s="64" t="s">
        <v>21</v>
      </c>
      <c r="E91" s="63" t="s">
        <v>433</v>
      </c>
      <c r="F91" s="62" t="s">
        <v>123</v>
      </c>
      <c r="G91" s="36">
        <f t="shared" ref="G91" si="22">H91+J91+K91+L91</f>
        <v>19200</v>
      </c>
      <c r="H91" s="36">
        <v>19200</v>
      </c>
      <c r="I91" s="36"/>
      <c r="J91" s="36"/>
      <c r="K91" s="36"/>
      <c r="L91" s="36"/>
      <c r="M91" s="36"/>
      <c r="N91" s="56"/>
    </row>
    <row r="92" spans="1:14" s="11" customFormat="1" ht="30" customHeight="1" x14ac:dyDescent="0.25">
      <c r="A92" s="37" t="s">
        <v>27</v>
      </c>
      <c r="B92" s="64" t="s">
        <v>315</v>
      </c>
      <c r="C92" s="64" t="s">
        <v>318</v>
      </c>
      <c r="D92" s="64" t="s">
        <v>21</v>
      </c>
      <c r="E92" s="64" t="s">
        <v>450</v>
      </c>
      <c r="F92" s="38"/>
      <c r="G92" s="36">
        <f t="shared" si="2"/>
        <v>150000</v>
      </c>
      <c r="H92" s="36"/>
      <c r="I92" s="36"/>
      <c r="J92" s="36"/>
      <c r="K92" s="36"/>
      <c r="L92" s="36">
        <v>150000</v>
      </c>
      <c r="M92" s="36"/>
      <c r="N92" s="56"/>
    </row>
    <row r="93" spans="1:14" s="11" customFormat="1" ht="30" customHeight="1" x14ac:dyDescent="0.25">
      <c r="A93" s="37" t="s">
        <v>28</v>
      </c>
      <c r="B93" s="64" t="s">
        <v>315</v>
      </c>
      <c r="C93" s="64" t="s">
        <v>318</v>
      </c>
      <c r="D93" s="64" t="s">
        <v>22</v>
      </c>
      <c r="E93" s="64" t="s">
        <v>367</v>
      </c>
      <c r="F93" s="38" t="s">
        <v>123</v>
      </c>
      <c r="G93" s="36">
        <f>H93+J93+K93+L93</f>
        <v>7044700</v>
      </c>
      <c r="H93" s="36">
        <v>7044700</v>
      </c>
      <c r="I93" s="36"/>
      <c r="J93" s="36"/>
      <c r="K93" s="36"/>
      <c r="L93" s="36"/>
      <c r="M93" s="36"/>
      <c r="N93" s="56"/>
    </row>
    <row r="94" spans="1:14" s="11" customFormat="1" ht="30" customHeight="1" x14ac:dyDescent="0.25">
      <c r="A94" s="37" t="s">
        <v>28</v>
      </c>
      <c r="B94" s="64" t="s">
        <v>315</v>
      </c>
      <c r="C94" s="64" t="s">
        <v>318</v>
      </c>
      <c r="D94" s="64" t="s">
        <v>22</v>
      </c>
      <c r="E94" s="64" t="s">
        <v>370</v>
      </c>
      <c r="F94" s="38"/>
      <c r="G94" s="36">
        <f t="shared" ref="G94:G95" si="23">H94+J94+K94+L94</f>
        <v>500000</v>
      </c>
      <c r="H94" s="36"/>
      <c r="I94" s="36"/>
      <c r="J94" s="36"/>
      <c r="K94" s="36"/>
      <c r="L94" s="36">
        <v>500000</v>
      </c>
      <c r="M94" s="36"/>
      <c r="N94" s="56"/>
    </row>
    <row r="95" spans="1:14" s="11" customFormat="1" ht="30" customHeight="1" x14ac:dyDescent="0.25">
      <c r="A95" s="37" t="s">
        <v>28</v>
      </c>
      <c r="B95" s="64" t="s">
        <v>315</v>
      </c>
      <c r="C95" s="64" t="s">
        <v>318</v>
      </c>
      <c r="D95" s="64" t="s">
        <v>22</v>
      </c>
      <c r="E95" s="64" t="s">
        <v>371</v>
      </c>
      <c r="F95" s="38"/>
      <c r="G95" s="36">
        <f t="shared" si="23"/>
        <v>30000</v>
      </c>
      <c r="H95" s="36"/>
      <c r="I95" s="36"/>
      <c r="J95" s="36"/>
      <c r="K95" s="36"/>
      <c r="L95" s="36">
        <v>30000</v>
      </c>
      <c r="M95" s="36"/>
      <c r="N95" s="56"/>
    </row>
    <row r="96" spans="1:14" s="11" customFormat="1" ht="30" customHeight="1" x14ac:dyDescent="0.25">
      <c r="A96" s="37" t="s">
        <v>28</v>
      </c>
      <c r="B96" s="64" t="s">
        <v>315</v>
      </c>
      <c r="C96" s="64" t="s">
        <v>318</v>
      </c>
      <c r="D96" s="64" t="s">
        <v>22</v>
      </c>
      <c r="E96" s="64"/>
      <c r="F96" s="38" t="s">
        <v>431</v>
      </c>
      <c r="G96" s="36">
        <f t="shared" ref="G96" si="24">H96+J96+K96+L96</f>
        <v>0</v>
      </c>
      <c r="H96" s="36"/>
      <c r="I96" s="36"/>
      <c r="J96" s="36"/>
      <c r="K96" s="36"/>
      <c r="L96" s="36"/>
      <c r="M96" s="36"/>
      <c r="N96" s="56"/>
    </row>
    <row r="97" spans="1:14" s="11" customFormat="1" ht="30" customHeight="1" x14ac:dyDescent="0.25">
      <c r="A97" s="37" t="s">
        <v>29</v>
      </c>
      <c r="B97" s="64" t="s">
        <v>315</v>
      </c>
      <c r="C97" s="64" t="s">
        <v>318</v>
      </c>
      <c r="D97" s="64" t="s">
        <v>23</v>
      </c>
      <c r="E97" s="38"/>
      <c r="F97" s="38"/>
      <c r="G97" s="36">
        <f t="shared" si="2"/>
        <v>0</v>
      </c>
      <c r="H97" s="36"/>
      <c r="I97" s="36"/>
      <c r="J97" s="36"/>
      <c r="K97" s="36"/>
      <c r="L97" s="36"/>
      <c r="M97" s="36"/>
      <c r="N97" s="56"/>
    </row>
    <row r="98" spans="1:14" s="11" customFormat="1" ht="30" customHeight="1" x14ac:dyDescent="0.25">
      <c r="A98" s="37" t="s">
        <v>35</v>
      </c>
      <c r="B98" s="64" t="s">
        <v>315</v>
      </c>
      <c r="C98" s="64" t="s">
        <v>318</v>
      </c>
      <c r="D98" s="64" t="s">
        <v>30</v>
      </c>
      <c r="E98" s="64" t="s">
        <v>372</v>
      </c>
      <c r="F98" s="38" t="s">
        <v>123</v>
      </c>
      <c r="G98" s="36">
        <f t="shared" si="2"/>
        <v>1327960</v>
      </c>
      <c r="H98" s="36">
        <v>1327960</v>
      </c>
      <c r="I98" s="36"/>
      <c r="J98" s="36"/>
      <c r="K98" s="36"/>
      <c r="L98" s="36"/>
      <c r="M98" s="36"/>
      <c r="N98" s="56"/>
    </row>
    <row r="99" spans="1:14" s="11" customFormat="1" ht="30" customHeight="1" x14ac:dyDescent="0.25">
      <c r="A99" s="37" t="s">
        <v>35</v>
      </c>
      <c r="B99" s="64" t="s">
        <v>315</v>
      </c>
      <c r="C99" s="64" t="s">
        <v>318</v>
      </c>
      <c r="D99" s="64" t="s">
        <v>30</v>
      </c>
      <c r="E99" s="64" t="s">
        <v>373</v>
      </c>
      <c r="F99" s="38" t="s">
        <v>150</v>
      </c>
      <c r="G99" s="36">
        <f t="shared" ref="G99:G100" si="25">H99+J99+K99+L99</f>
        <v>4951900</v>
      </c>
      <c r="H99" s="36">
        <v>4951900</v>
      </c>
      <c r="I99" s="36"/>
      <c r="J99" s="36"/>
      <c r="K99" s="36"/>
      <c r="L99" s="36"/>
      <c r="M99" s="36"/>
      <c r="N99" s="56"/>
    </row>
    <row r="100" spans="1:14" s="11" customFormat="1" ht="30" customHeight="1" x14ac:dyDescent="0.25">
      <c r="A100" s="37" t="s">
        <v>35</v>
      </c>
      <c r="B100" s="64" t="s">
        <v>315</v>
      </c>
      <c r="C100" s="64" t="s">
        <v>318</v>
      </c>
      <c r="D100" s="64" t="s">
        <v>30</v>
      </c>
      <c r="E100" s="64" t="s">
        <v>374</v>
      </c>
      <c r="F100" s="38"/>
      <c r="G100" s="36">
        <f t="shared" si="25"/>
        <v>250000</v>
      </c>
      <c r="H100" s="36"/>
      <c r="I100" s="36"/>
      <c r="J100" s="36"/>
      <c r="K100" s="36"/>
      <c r="L100" s="36">
        <v>250000</v>
      </c>
      <c r="M100" s="36"/>
      <c r="N100" s="56"/>
    </row>
    <row r="101" spans="1:14" s="11" customFormat="1" ht="30" customHeight="1" x14ac:dyDescent="0.25">
      <c r="A101" s="37" t="s">
        <v>35</v>
      </c>
      <c r="B101" s="64" t="s">
        <v>315</v>
      </c>
      <c r="C101" s="64" t="s">
        <v>318</v>
      </c>
      <c r="D101" s="64" t="s">
        <v>30</v>
      </c>
      <c r="E101" s="64"/>
      <c r="F101" s="38" t="s">
        <v>375</v>
      </c>
      <c r="G101" s="36">
        <f t="shared" ref="G101" si="26">H101+J101+K101+L101</f>
        <v>0</v>
      </c>
      <c r="H101" s="36"/>
      <c r="I101" s="36"/>
      <c r="J101" s="36"/>
      <c r="K101" s="36"/>
      <c r="L101" s="36"/>
      <c r="M101" s="36"/>
      <c r="N101" s="56"/>
    </row>
    <row r="102" spans="1:14" s="11" customFormat="1" ht="30" customHeight="1" x14ac:dyDescent="0.25">
      <c r="A102" s="37" t="s">
        <v>42</v>
      </c>
      <c r="B102" s="64" t="s">
        <v>315</v>
      </c>
      <c r="C102" s="64" t="s">
        <v>318</v>
      </c>
      <c r="D102" s="64" t="s">
        <v>31</v>
      </c>
      <c r="E102" s="64" t="s">
        <v>376</v>
      </c>
      <c r="F102" s="38" t="s">
        <v>123</v>
      </c>
      <c r="G102" s="36">
        <f t="shared" si="2"/>
        <v>511790.24</v>
      </c>
      <c r="H102" s="36">
        <f>459200+52590.24</f>
        <v>511790.24</v>
      </c>
      <c r="I102" s="36"/>
      <c r="J102" s="36"/>
      <c r="K102" s="36"/>
      <c r="L102" s="36"/>
      <c r="M102" s="36"/>
      <c r="N102" s="56"/>
    </row>
    <row r="103" spans="1:14" s="11" customFormat="1" ht="30" customHeight="1" x14ac:dyDescent="0.25">
      <c r="A103" s="37" t="s">
        <v>42</v>
      </c>
      <c r="B103" s="64" t="s">
        <v>315</v>
      </c>
      <c r="C103" s="64" t="s">
        <v>318</v>
      </c>
      <c r="D103" s="64" t="s">
        <v>31</v>
      </c>
      <c r="E103" s="64" t="s">
        <v>377</v>
      </c>
      <c r="F103" s="38" t="s">
        <v>122</v>
      </c>
      <c r="G103" s="36">
        <f t="shared" ref="G103:G111" si="27">H103+J103+K103+L103</f>
        <v>70000</v>
      </c>
      <c r="H103" s="36">
        <v>70000</v>
      </c>
      <c r="I103" s="36"/>
      <c r="J103" s="36"/>
      <c r="K103" s="36"/>
      <c r="L103" s="36"/>
      <c r="M103" s="36"/>
      <c r="N103" s="56"/>
    </row>
    <row r="104" spans="1:14" s="11" customFormat="1" ht="30" customHeight="1" x14ac:dyDescent="0.25">
      <c r="A104" s="37" t="s">
        <v>42</v>
      </c>
      <c r="B104" s="64" t="s">
        <v>315</v>
      </c>
      <c r="C104" s="64" t="s">
        <v>318</v>
      </c>
      <c r="D104" s="64" t="s">
        <v>31</v>
      </c>
      <c r="E104" s="64" t="s">
        <v>377</v>
      </c>
      <c r="F104" s="38" t="s">
        <v>150</v>
      </c>
      <c r="G104" s="36">
        <f t="shared" si="27"/>
        <v>1286320.7</v>
      </c>
      <c r="H104" s="36">
        <v>1286320.7</v>
      </c>
      <c r="I104" s="36"/>
      <c r="J104" s="36"/>
      <c r="K104" s="36"/>
      <c r="L104" s="36"/>
      <c r="M104" s="36"/>
      <c r="N104" s="56"/>
    </row>
    <row r="105" spans="1:14" s="11" customFormat="1" ht="30" customHeight="1" x14ac:dyDescent="0.25">
      <c r="A105" s="37" t="s">
        <v>42</v>
      </c>
      <c r="B105" s="64" t="s">
        <v>315</v>
      </c>
      <c r="C105" s="64" t="s">
        <v>318</v>
      </c>
      <c r="D105" s="64" t="s">
        <v>31</v>
      </c>
      <c r="E105" s="64" t="s">
        <v>378</v>
      </c>
      <c r="F105" s="38"/>
      <c r="G105" s="36">
        <f t="shared" si="27"/>
        <v>700000</v>
      </c>
      <c r="H105" s="36"/>
      <c r="I105" s="36"/>
      <c r="J105" s="36"/>
      <c r="K105" s="36"/>
      <c r="L105" s="36">
        <v>700000</v>
      </c>
      <c r="M105" s="36"/>
      <c r="N105" s="56"/>
    </row>
    <row r="106" spans="1:14" s="11" customFormat="1" ht="30" customHeight="1" x14ac:dyDescent="0.25">
      <c r="A106" s="37" t="s">
        <v>42</v>
      </c>
      <c r="B106" s="64" t="s">
        <v>315</v>
      </c>
      <c r="C106" s="64" t="s">
        <v>318</v>
      </c>
      <c r="D106" s="64" t="s">
        <v>31</v>
      </c>
      <c r="E106" s="38"/>
      <c r="F106" s="38" t="s">
        <v>379</v>
      </c>
      <c r="G106" s="36">
        <f t="shared" si="27"/>
        <v>441000</v>
      </c>
      <c r="H106" s="36"/>
      <c r="I106" s="36"/>
      <c r="J106" s="36">
        <v>441000</v>
      </c>
      <c r="K106" s="36"/>
      <c r="L106" s="36"/>
      <c r="M106" s="36"/>
      <c r="N106" s="56"/>
    </row>
    <row r="107" spans="1:14" s="11" customFormat="1" ht="30" customHeight="1" x14ac:dyDescent="0.25">
      <c r="A107" s="37" t="s">
        <v>42</v>
      </c>
      <c r="B107" s="64" t="s">
        <v>315</v>
      </c>
      <c r="C107" s="64" t="s">
        <v>318</v>
      </c>
      <c r="D107" s="64" t="s">
        <v>31</v>
      </c>
      <c r="E107" s="38"/>
      <c r="F107" s="38" t="s">
        <v>380</v>
      </c>
      <c r="G107" s="36">
        <f t="shared" si="27"/>
        <v>132300</v>
      </c>
      <c r="H107" s="36"/>
      <c r="I107" s="36"/>
      <c r="J107" s="36">
        <v>132300</v>
      </c>
      <c r="K107" s="36"/>
      <c r="L107" s="36"/>
      <c r="M107" s="36"/>
      <c r="N107" s="56"/>
    </row>
    <row r="108" spans="1:14" s="11" customFormat="1" ht="30" customHeight="1" x14ac:dyDescent="0.25">
      <c r="A108" s="37" t="s">
        <v>42</v>
      </c>
      <c r="B108" s="64" t="s">
        <v>315</v>
      </c>
      <c r="C108" s="64" t="s">
        <v>318</v>
      </c>
      <c r="D108" s="64" t="s">
        <v>31</v>
      </c>
      <c r="E108" s="38"/>
      <c r="F108" s="38" t="s">
        <v>381</v>
      </c>
      <c r="G108" s="36">
        <f t="shared" si="27"/>
        <v>2283700.9500000002</v>
      </c>
      <c r="H108" s="36"/>
      <c r="I108" s="36"/>
      <c r="J108" s="36">
        <v>2283700.9500000002</v>
      </c>
      <c r="K108" s="36"/>
      <c r="L108" s="36"/>
      <c r="M108" s="36"/>
      <c r="N108" s="56"/>
    </row>
    <row r="109" spans="1:14" s="11" customFormat="1" ht="30" customHeight="1" x14ac:dyDescent="0.25">
      <c r="A109" s="37" t="s">
        <v>42</v>
      </c>
      <c r="B109" s="64" t="s">
        <v>315</v>
      </c>
      <c r="C109" s="64" t="s">
        <v>318</v>
      </c>
      <c r="D109" s="64" t="s">
        <v>31</v>
      </c>
      <c r="E109" s="38"/>
      <c r="F109" s="38" t="s">
        <v>382</v>
      </c>
      <c r="G109" s="36">
        <f t="shared" si="27"/>
        <v>51958.8</v>
      </c>
      <c r="H109" s="36"/>
      <c r="I109" s="36"/>
      <c r="J109" s="36">
        <v>51958.8</v>
      </c>
      <c r="K109" s="36"/>
      <c r="L109" s="36"/>
      <c r="M109" s="36"/>
      <c r="N109" s="56"/>
    </row>
    <row r="110" spans="1:14" s="11" customFormat="1" ht="30" customHeight="1" x14ac:dyDescent="0.25">
      <c r="A110" s="37" t="s">
        <v>42</v>
      </c>
      <c r="B110" s="64" t="s">
        <v>315</v>
      </c>
      <c r="C110" s="64" t="s">
        <v>318</v>
      </c>
      <c r="D110" s="64" t="s">
        <v>31</v>
      </c>
      <c r="E110" s="38"/>
      <c r="F110" s="38" t="s">
        <v>403</v>
      </c>
      <c r="G110" s="36">
        <f t="shared" ref="G110" si="28">H110+J110+K110+L110</f>
        <v>0</v>
      </c>
      <c r="H110" s="36"/>
      <c r="I110" s="36"/>
      <c r="J110" s="36"/>
      <c r="K110" s="36"/>
      <c r="L110" s="36"/>
      <c r="M110" s="36"/>
      <c r="N110" s="56"/>
    </row>
    <row r="111" spans="1:14" s="11" customFormat="1" ht="30" customHeight="1" x14ac:dyDescent="0.25">
      <c r="A111" s="37" t="s">
        <v>317</v>
      </c>
      <c r="B111" s="64" t="s">
        <v>316</v>
      </c>
      <c r="C111" s="64" t="s">
        <v>318</v>
      </c>
      <c r="D111" s="64" t="s">
        <v>313</v>
      </c>
      <c r="E111" s="64" t="s">
        <v>388</v>
      </c>
      <c r="F111" s="38"/>
      <c r="G111" s="36">
        <f t="shared" si="27"/>
        <v>0</v>
      </c>
      <c r="H111" s="36"/>
      <c r="I111" s="36"/>
      <c r="J111" s="36"/>
      <c r="K111" s="36"/>
      <c r="L111" s="36"/>
      <c r="M111" s="36"/>
      <c r="N111" s="56"/>
    </row>
    <row r="112" spans="1:14" s="11" customFormat="1" ht="30" customHeight="1" x14ac:dyDescent="0.25">
      <c r="A112" s="37" t="s">
        <v>37</v>
      </c>
      <c r="B112" s="64" t="s">
        <v>32</v>
      </c>
      <c r="C112" s="64" t="s">
        <v>318</v>
      </c>
      <c r="D112" s="64" t="s">
        <v>33</v>
      </c>
      <c r="E112" s="64" t="s">
        <v>383</v>
      </c>
      <c r="F112" s="38" t="s">
        <v>123</v>
      </c>
      <c r="G112" s="36">
        <f t="shared" si="2"/>
        <v>160000</v>
      </c>
      <c r="H112" s="36">
        <v>160000</v>
      </c>
      <c r="I112" s="36"/>
      <c r="J112" s="36"/>
      <c r="K112" s="36"/>
      <c r="L112" s="36"/>
      <c r="M112" s="36"/>
      <c r="N112" s="56"/>
    </row>
    <row r="113" spans="1:14" s="11" customFormat="1" ht="30" customHeight="1" x14ac:dyDescent="0.25">
      <c r="A113" s="37" t="s">
        <v>37</v>
      </c>
      <c r="B113" s="64" t="s">
        <v>32</v>
      </c>
      <c r="C113" s="64" t="s">
        <v>318</v>
      </c>
      <c r="D113" s="64" t="s">
        <v>33</v>
      </c>
      <c r="E113" s="64" t="s">
        <v>384</v>
      </c>
      <c r="F113" s="38" t="s">
        <v>122</v>
      </c>
      <c r="G113" s="36">
        <f t="shared" ref="G113:G115" si="29">H113+J113+K113+L113</f>
        <v>3200000</v>
      </c>
      <c r="H113" s="36">
        <v>3200000</v>
      </c>
      <c r="I113" s="36"/>
      <c r="J113" s="36"/>
      <c r="K113" s="36"/>
      <c r="L113" s="36"/>
      <c r="M113" s="36"/>
      <c r="N113" s="56"/>
    </row>
    <row r="114" spans="1:14" s="11" customFormat="1" ht="30" customHeight="1" x14ac:dyDescent="0.25">
      <c r="A114" s="37" t="s">
        <v>37</v>
      </c>
      <c r="B114" s="64" t="s">
        <v>32</v>
      </c>
      <c r="C114" s="64" t="s">
        <v>318</v>
      </c>
      <c r="D114" s="64" t="s">
        <v>33</v>
      </c>
      <c r="E114" s="64" t="s">
        <v>385</v>
      </c>
      <c r="F114" s="38"/>
      <c r="G114" s="36">
        <f t="shared" si="29"/>
        <v>215526.39</v>
      </c>
      <c r="H114" s="36"/>
      <c r="I114" s="36"/>
      <c r="J114" s="36"/>
      <c r="K114" s="36"/>
      <c r="L114" s="36">
        <v>215526.39</v>
      </c>
      <c r="M114" s="36"/>
      <c r="N114" s="56"/>
    </row>
    <row r="115" spans="1:14" s="11" customFormat="1" ht="30" customHeight="1" x14ac:dyDescent="0.25">
      <c r="A115" s="37" t="s">
        <v>37</v>
      </c>
      <c r="B115" s="64" t="s">
        <v>32</v>
      </c>
      <c r="C115" s="64" t="s">
        <v>318</v>
      </c>
      <c r="D115" s="64" t="s">
        <v>33</v>
      </c>
      <c r="E115" s="64"/>
      <c r="F115" s="38" t="s">
        <v>386</v>
      </c>
      <c r="G115" s="36">
        <f t="shared" si="29"/>
        <v>0</v>
      </c>
      <c r="H115" s="36"/>
      <c r="I115" s="36"/>
      <c r="J115" s="36"/>
      <c r="K115" s="36"/>
      <c r="L115" s="36"/>
      <c r="M115" s="36"/>
      <c r="N115" s="56"/>
    </row>
    <row r="116" spans="1:14" s="11" customFormat="1" ht="30" customHeight="1" x14ac:dyDescent="0.25">
      <c r="A116" s="37" t="s">
        <v>37</v>
      </c>
      <c r="B116" s="64" t="s">
        <v>32</v>
      </c>
      <c r="C116" s="64" t="s">
        <v>318</v>
      </c>
      <c r="D116" s="64" t="s">
        <v>33</v>
      </c>
      <c r="E116" s="64"/>
      <c r="F116" s="38" t="s">
        <v>432</v>
      </c>
      <c r="G116" s="36">
        <f t="shared" ref="G116" si="30">H116+J116+K116+L116</f>
        <v>0</v>
      </c>
      <c r="H116" s="36"/>
      <c r="I116" s="36"/>
      <c r="J116" s="36"/>
      <c r="K116" s="36"/>
      <c r="L116" s="36"/>
      <c r="M116" s="36"/>
      <c r="N116" s="56"/>
    </row>
    <row r="117" spans="1:14" s="11" customFormat="1" ht="30" customHeight="1" x14ac:dyDescent="0.25">
      <c r="A117" s="37" t="s">
        <v>37</v>
      </c>
      <c r="B117" s="64" t="s">
        <v>32</v>
      </c>
      <c r="C117" s="64" t="s">
        <v>340</v>
      </c>
      <c r="D117" s="64" t="s">
        <v>33</v>
      </c>
      <c r="E117" s="38"/>
      <c r="F117" s="38"/>
      <c r="G117" s="36">
        <f t="shared" si="2"/>
        <v>0</v>
      </c>
      <c r="H117" s="36"/>
      <c r="I117" s="36"/>
      <c r="J117" s="36"/>
      <c r="K117" s="36"/>
      <c r="L117" s="36"/>
      <c r="M117" s="36"/>
      <c r="N117" s="56"/>
    </row>
    <row r="118" spans="1:14" s="11" customFormat="1" ht="30" customHeight="1" x14ac:dyDescent="0.25">
      <c r="A118" s="37" t="s">
        <v>37</v>
      </c>
      <c r="B118" s="64" t="s">
        <v>32</v>
      </c>
      <c r="C118" s="64" t="s">
        <v>318</v>
      </c>
      <c r="D118" s="64" t="s">
        <v>439</v>
      </c>
      <c r="E118" s="38" t="s">
        <v>438</v>
      </c>
      <c r="F118" s="64" t="s">
        <v>123</v>
      </c>
      <c r="G118" s="36">
        <f t="shared" si="2"/>
        <v>150000</v>
      </c>
      <c r="H118" s="36">
        <v>150000</v>
      </c>
      <c r="I118" s="36"/>
      <c r="J118" s="36"/>
      <c r="K118" s="36"/>
      <c r="L118" s="36"/>
      <c r="M118" s="36"/>
      <c r="N118" s="56"/>
    </row>
    <row r="119" spans="1:14" s="11" customFormat="1" ht="30" customHeight="1" x14ac:dyDescent="0.25">
      <c r="A119" s="37" t="s">
        <v>38</v>
      </c>
      <c r="B119" s="64" t="s">
        <v>32</v>
      </c>
      <c r="C119" s="64" t="s">
        <v>318</v>
      </c>
      <c r="D119" s="64" t="s">
        <v>443</v>
      </c>
      <c r="E119" s="38" t="s">
        <v>444</v>
      </c>
      <c r="F119" s="64" t="s">
        <v>123</v>
      </c>
      <c r="G119" s="36">
        <f t="shared" si="2"/>
        <v>161900</v>
      </c>
      <c r="H119" s="36">
        <v>161900</v>
      </c>
      <c r="I119" s="36"/>
      <c r="J119" s="36"/>
      <c r="K119" s="36"/>
      <c r="L119" s="36"/>
      <c r="M119" s="36"/>
      <c r="N119" s="56"/>
    </row>
    <row r="120" spans="1:14" s="11" customFormat="1" ht="30" customHeight="1" x14ac:dyDescent="0.25">
      <c r="A120" s="37" t="s">
        <v>38</v>
      </c>
      <c r="B120" s="64" t="s">
        <v>32</v>
      </c>
      <c r="C120" s="64" t="s">
        <v>318</v>
      </c>
      <c r="D120" s="64" t="s">
        <v>443</v>
      </c>
      <c r="E120" s="64" t="s">
        <v>448</v>
      </c>
      <c r="F120" s="38" t="s">
        <v>122</v>
      </c>
      <c r="G120" s="36">
        <f t="shared" ref="G120:G126" si="31">H120+J120+K120+L120</f>
        <v>203939.3</v>
      </c>
      <c r="H120" s="36">
        <v>203939.3</v>
      </c>
      <c r="I120" s="36"/>
      <c r="J120" s="36"/>
      <c r="K120" s="36"/>
      <c r="L120" s="36"/>
      <c r="M120" s="36"/>
      <c r="N120" s="56"/>
    </row>
    <row r="121" spans="1:14" s="11" customFormat="1" ht="30" customHeight="1" x14ac:dyDescent="0.25">
      <c r="A121" s="37" t="s">
        <v>38</v>
      </c>
      <c r="B121" s="64" t="s">
        <v>32</v>
      </c>
      <c r="C121" s="64" t="s">
        <v>318</v>
      </c>
      <c r="D121" s="64" t="s">
        <v>442</v>
      </c>
      <c r="E121" s="66" t="s">
        <v>462</v>
      </c>
      <c r="F121" s="38"/>
      <c r="G121" s="36">
        <f t="shared" si="31"/>
        <v>80000</v>
      </c>
      <c r="H121" s="36"/>
      <c r="I121" s="36"/>
      <c r="J121" s="36"/>
      <c r="K121" s="36"/>
      <c r="L121" s="36">
        <v>80000</v>
      </c>
      <c r="M121" s="36"/>
      <c r="N121" s="56"/>
    </row>
    <row r="122" spans="1:14" s="11" customFormat="1" ht="30" customHeight="1" x14ac:dyDescent="0.25">
      <c r="A122" s="37" t="s">
        <v>38</v>
      </c>
      <c r="B122" s="64" t="s">
        <v>32</v>
      </c>
      <c r="C122" s="64" t="s">
        <v>318</v>
      </c>
      <c r="D122" s="64" t="s">
        <v>452</v>
      </c>
      <c r="E122" s="66" t="s">
        <v>463</v>
      </c>
      <c r="F122" s="38"/>
      <c r="G122" s="36">
        <f t="shared" si="31"/>
        <v>30000</v>
      </c>
      <c r="H122" s="36"/>
      <c r="I122" s="36"/>
      <c r="J122" s="36"/>
      <c r="K122" s="36"/>
      <c r="L122" s="36">
        <v>30000</v>
      </c>
      <c r="M122" s="36"/>
      <c r="N122" s="56"/>
    </row>
    <row r="123" spans="1:14" s="11" customFormat="1" ht="30" customHeight="1" x14ac:dyDescent="0.25">
      <c r="A123" s="37" t="s">
        <v>38</v>
      </c>
      <c r="B123" s="64" t="s">
        <v>32</v>
      </c>
      <c r="C123" s="64" t="s">
        <v>318</v>
      </c>
      <c r="D123" s="64" t="s">
        <v>439</v>
      </c>
      <c r="E123" s="66" t="s">
        <v>464</v>
      </c>
      <c r="F123" s="38"/>
      <c r="G123" s="36">
        <f t="shared" si="31"/>
        <v>400000</v>
      </c>
      <c r="H123" s="36"/>
      <c r="I123" s="36"/>
      <c r="J123" s="36"/>
      <c r="K123" s="36"/>
      <c r="L123" s="36">
        <v>400000</v>
      </c>
      <c r="M123" s="36"/>
      <c r="N123" s="56"/>
    </row>
    <row r="124" spans="1:14" s="11" customFormat="1" ht="30" customHeight="1" x14ac:dyDescent="0.25">
      <c r="A124" s="37" t="s">
        <v>38</v>
      </c>
      <c r="B124" s="64" t="s">
        <v>32</v>
      </c>
      <c r="C124" s="64" t="s">
        <v>318</v>
      </c>
      <c r="D124" s="64" t="s">
        <v>453</v>
      </c>
      <c r="E124" s="66" t="s">
        <v>465</v>
      </c>
      <c r="F124" s="38"/>
      <c r="G124" s="36">
        <f t="shared" si="31"/>
        <v>30000</v>
      </c>
      <c r="H124" s="36"/>
      <c r="I124" s="36"/>
      <c r="J124" s="36"/>
      <c r="K124" s="36"/>
      <c r="L124" s="36">
        <v>30000</v>
      </c>
      <c r="M124" s="36"/>
      <c r="N124" s="56"/>
    </row>
    <row r="125" spans="1:14" s="11" customFormat="1" ht="30" customHeight="1" x14ac:dyDescent="0.25">
      <c r="A125" s="37" t="s">
        <v>38</v>
      </c>
      <c r="B125" s="64" t="s">
        <v>32</v>
      </c>
      <c r="C125" s="64" t="s">
        <v>318</v>
      </c>
      <c r="D125" s="64" t="s">
        <v>443</v>
      </c>
      <c r="E125" s="66" t="s">
        <v>466</v>
      </c>
      <c r="F125" s="38"/>
      <c r="G125" s="36">
        <f t="shared" si="31"/>
        <v>460000</v>
      </c>
      <c r="H125" s="36"/>
      <c r="I125" s="36"/>
      <c r="J125" s="36"/>
      <c r="K125" s="36"/>
      <c r="L125" s="36">
        <v>460000</v>
      </c>
      <c r="M125" s="36"/>
      <c r="N125" s="56"/>
    </row>
    <row r="126" spans="1:14" s="11" customFormat="1" ht="30" customHeight="1" x14ac:dyDescent="0.25">
      <c r="A126" s="37" t="s">
        <v>38</v>
      </c>
      <c r="B126" s="64" t="s">
        <v>32</v>
      </c>
      <c r="C126" s="64" t="s">
        <v>318</v>
      </c>
      <c r="D126" s="64" t="s">
        <v>440</v>
      </c>
      <c r="E126" s="66" t="s">
        <v>467</v>
      </c>
      <c r="F126" s="38"/>
      <c r="G126" s="36">
        <f t="shared" si="31"/>
        <v>70000</v>
      </c>
      <c r="H126" s="36"/>
      <c r="I126" s="36"/>
      <c r="J126" s="36"/>
      <c r="K126" s="36"/>
      <c r="L126" s="36">
        <v>70000</v>
      </c>
      <c r="M126" s="36"/>
      <c r="N126" s="56"/>
    </row>
    <row r="127" spans="1:14" s="11" customFormat="1" ht="30" customHeight="1" x14ac:dyDescent="0.25">
      <c r="A127" s="37" t="s">
        <v>449</v>
      </c>
      <c r="B127" s="64" t="s">
        <v>32</v>
      </c>
      <c r="C127" s="64" t="s">
        <v>318</v>
      </c>
      <c r="D127" s="64" t="s">
        <v>454</v>
      </c>
      <c r="E127" s="64" t="s">
        <v>455</v>
      </c>
      <c r="F127" s="38" t="s">
        <v>122</v>
      </c>
      <c r="G127" s="36">
        <f t="shared" ref="G127:G128" si="32">H127+J127+K127+L127</f>
        <v>95000</v>
      </c>
      <c r="H127" s="36">
        <v>95000</v>
      </c>
      <c r="I127" s="36"/>
      <c r="J127" s="36"/>
      <c r="K127" s="36"/>
      <c r="L127" s="36"/>
      <c r="M127" s="36"/>
      <c r="N127" s="56"/>
    </row>
    <row r="128" spans="1:14" s="11" customFormat="1" ht="30" customHeight="1" x14ac:dyDescent="0.25">
      <c r="A128" s="37" t="s">
        <v>449</v>
      </c>
      <c r="B128" s="64" t="s">
        <v>32</v>
      </c>
      <c r="C128" s="64" t="s">
        <v>318</v>
      </c>
      <c r="D128" s="64" t="s">
        <v>454</v>
      </c>
      <c r="E128" s="66" t="s">
        <v>468</v>
      </c>
      <c r="F128" s="38"/>
      <c r="G128" s="36">
        <f t="shared" si="32"/>
        <v>200000</v>
      </c>
      <c r="H128" s="46"/>
      <c r="I128" s="36"/>
      <c r="J128" s="36"/>
      <c r="K128" s="36"/>
      <c r="L128" s="36">
        <v>200000</v>
      </c>
      <c r="M128" s="36"/>
      <c r="N128" s="56"/>
    </row>
    <row r="129" spans="1:14" s="12" customFormat="1" ht="36.6" customHeight="1" x14ac:dyDescent="0.25">
      <c r="A129" s="47" t="s">
        <v>43</v>
      </c>
      <c r="B129" s="39" t="s">
        <v>8</v>
      </c>
      <c r="C129" s="39" t="s">
        <v>8</v>
      </c>
      <c r="D129" s="39" t="s">
        <v>8</v>
      </c>
      <c r="E129" s="39"/>
      <c r="F129" s="39"/>
      <c r="G129" s="46"/>
      <c r="H129" s="46"/>
      <c r="I129" s="46"/>
      <c r="J129" s="46"/>
      <c r="K129" s="46"/>
      <c r="L129" s="46"/>
      <c r="M129" s="46"/>
      <c r="N129" s="57"/>
    </row>
    <row r="130" spans="1:14" s="12" customFormat="1" ht="30" customHeight="1" x14ac:dyDescent="0.25">
      <c r="A130" s="47" t="s">
        <v>9</v>
      </c>
      <c r="B130" s="41" t="s">
        <v>324</v>
      </c>
      <c r="C130" s="39" t="s">
        <v>8</v>
      </c>
      <c r="D130" s="39" t="s">
        <v>8</v>
      </c>
      <c r="E130" s="39"/>
      <c r="F130" s="39"/>
      <c r="G130" s="46"/>
      <c r="H130" s="46"/>
      <c r="I130" s="46"/>
      <c r="J130" s="46"/>
      <c r="K130" s="46"/>
      <c r="L130" s="46"/>
      <c r="M130" s="46"/>
      <c r="N130" s="57"/>
    </row>
    <row r="131" spans="1:14" s="11" customFormat="1" ht="30" customHeight="1" x14ac:dyDescent="0.25">
      <c r="A131" s="48" t="s">
        <v>44</v>
      </c>
      <c r="B131" s="38"/>
      <c r="C131" s="38" t="s">
        <v>8</v>
      </c>
      <c r="D131" s="38" t="s">
        <v>8</v>
      </c>
      <c r="E131" s="38"/>
      <c r="F131" s="38" t="s">
        <v>8</v>
      </c>
      <c r="G131" s="36" t="s">
        <v>8</v>
      </c>
      <c r="H131" s="36" t="s">
        <v>8</v>
      </c>
      <c r="I131" s="36" t="s">
        <v>8</v>
      </c>
      <c r="J131" s="36" t="s">
        <v>8</v>
      </c>
      <c r="K131" s="36" t="s">
        <v>8</v>
      </c>
      <c r="L131" s="36" t="s">
        <v>8</v>
      </c>
      <c r="M131" s="36" t="s">
        <v>8</v>
      </c>
      <c r="N131" s="56" t="s">
        <v>8</v>
      </c>
    </row>
    <row r="132" spans="1:14" s="11" customFormat="1" ht="42" customHeight="1" x14ac:dyDescent="0.25">
      <c r="A132" s="37" t="s">
        <v>138</v>
      </c>
      <c r="B132" s="38"/>
      <c r="C132" s="38" t="s">
        <v>8</v>
      </c>
      <c r="D132" s="38" t="s">
        <v>8</v>
      </c>
      <c r="E132" s="38" t="s">
        <v>8</v>
      </c>
      <c r="F132" s="38" t="s">
        <v>8</v>
      </c>
      <c r="G132" s="46">
        <f t="shared" ref="G132:G133" si="33">H132+J132+K132+L132</f>
        <v>0</v>
      </c>
      <c r="H132" s="36">
        <f t="shared" ref="H132:N132" si="34">H133</f>
        <v>0</v>
      </c>
      <c r="I132" s="36">
        <f t="shared" si="34"/>
        <v>0</v>
      </c>
      <c r="J132" s="36">
        <f t="shared" si="34"/>
        <v>0</v>
      </c>
      <c r="K132" s="36">
        <f t="shared" si="34"/>
        <v>0</v>
      </c>
      <c r="L132" s="36">
        <f t="shared" si="34"/>
        <v>0</v>
      </c>
      <c r="M132" s="36">
        <f t="shared" si="34"/>
        <v>0</v>
      </c>
      <c r="N132" s="56">
        <f t="shared" si="34"/>
        <v>0</v>
      </c>
    </row>
    <row r="133" spans="1:14" s="11" customFormat="1" ht="39.6" customHeight="1" x14ac:dyDescent="0.25">
      <c r="A133" s="37" t="s">
        <v>60</v>
      </c>
      <c r="B133" s="38"/>
      <c r="C133" s="38"/>
      <c r="D133" s="38"/>
      <c r="E133" s="38"/>
      <c r="F133" s="38"/>
      <c r="G133" s="36">
        <f t="shared" si="33"/>
        <v>0</v>
      </c>
      <c r="H133" s="36"/>
      <c r="I133" s="36"/>
      <c r="J133" s="36"/>
      <c r="K133" s="36"/>
      <c r="L133" s="36"/>
      <c r="M133" s="36"/>
      <c r="N133" s="56"/>
    </row>
    <row r="134" spans="1:14" s="9" customFormat="1" ht="25.95" customHeight="1" x14ac:dyDescent="0.25">
      <c r="A134" s="169" t="s">
        <v>434</v>
      </c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1"/>
    </row>
    <row r="135" spans="1:14" s="11" customFormat="1" ht="26.4" customHeight="1" x14ac:dyDescent="0.25">
      <c r="A135" s="37" t="s">
        <v>58</v>
      </c>
      <c r="B135" s="64" t="s">
        <v>304</v>
      </c>
      <c r="C135" s="38" t="s">
        <v>8</v>
      </c>
      <c r="D135" s="38" t="s">
        <v>8</v>
      </c>
      <c r="E135" s="38" t="s">
        <v>8</v>
      </c>
      <c r="F135" s="38" t="s">
        <v>8</v>
      </c>
      <c r="G135" s="36">
        <f>H135+J135+K135+L135</f>
        <v>0</v>
      </c>
      <c r="H135" s="36">
        <f>H137+H138+H136</f>
        <v>0</v>
      </c>
      <c r="I135" s="36">
        <f t="shared" ref="I135:N135" si="35">I137+I138</f>
        <v>0</v>
      </c>
      <c r="J135" s="36">
        <f t="shared" si="35"/>
        <v>0</v>
      </c>
      <c r="K135" s="36">
        <f t="shared" si="35"/>
        <v>0</v>
      </c>
      <c r="L135" s="36">
        <f t="shared" si="35"/>
        <v>0</v>
      </c>
      <c r="M135" s="36">
        <f t="shared" si="35"/>
        <v>0</v>
      </c>
      <c r="N135" s="36">
        <f t="shared" si="35"/>
        <v>0</v>
      </c>
    </row>
    <row r="136" spans="1:14" s="11" customFormat="1" ht="26.4" customHeight="1" x14ac:dyDescent="0.25">
      <c r="A136" s="37" t="s">
        <v>441</v>
      </c>
      <c r="B136" s="64"/>
      <c r="C136" s="38"/>
      <c r="D136" s="38" t="s">
        <v>310</v>
      </c>
      <c r="E136" s="64" t="s">
        <v>116</v>
      </c>
      <c r="F136" s="64" t="s">
        <v>123</v>
      </c>
      <c r="G136" s="36">
        <f>H136+J136+K136+L136</f>
        <v>0</v>
      </c>
      <c r="H136" s="36"/>
      <c r="I136" s="36"/>
      <c r="J136" s="36"/>
      <c r="K136" s="36"/>
      <c r="L136" s="36"/>
      <c r="M136" s="36"/>
      <c r="N136" s="36"/>
    </row>
    <row r="137" spans="1:14" s="12" customFormat="1" ht="26.4" customHeight="1" x14ac:dyDescent="0.25">
      <c r="A137" s="37" t="s">
        <v>387</v>
      </c>
      <c r="B137" s="64" t="s">
        <v>304</v>
      </c>
      <c r="C137" s="38"/>
      <c r="D137" s="38" t="s">
        <v>310</v>
      </c>
      <c r="E137" s="64" t="s">
        <v>130</v>
      </c>
      <c r="F137" s="38"/>
      <c r="G137" s="36">
        <f>H137+J137+K137+L137</f>
        <v>0</v>
      </c>
      <c r="H137" s="36"/>
      <c r="I137" s="36"/>
      <c r="J137" s="36"/>
      <c r="K137" s="36"/>
      <c r="L137" s="36"/>
      <c r="M137" s="36"/>
      <c r="N137" s="56"/>
    </row>
    <row r="138" spans="1:14" s="15" customFormat="1" ht="26.4" hidden="1" customHeight="1" x14ac:dyDescent="0.25">
      <c r="A138" s="37" t="s">
        <v>135</v>
      </c>
      <c r="B138" s="64" t="s">
        <v>304</v>
      </c>
      <c r="C138" s="38"/>
      <c r="D138" s="38" t="s">
        <v>326</v>
      </c>
      <c r="E138" s="64" t="s">
        <v>132</v>
      </c>
      <c r="F138" s="38"/>
      <c r="G138" s="36">
        <f>H138+J138+K138+L138</f>
        <v>0</v>
      </c>
      <c r="H138" s="36"/>
      <c r="I138" s="36"/>
      <c r="J138" s="36"/>
      <c r="K138" s="36"/>
      <c r="L138" s="36"/>
      <c r="M138" s="36"/>
      <c r="N138" s="56"/>
    </row>
    <row r="139" spans="1:14" s="11" customFormat="1" ht="36.6" hidden="1" customHeight="1" x14ac:dyDescent="0.25">
      <c r="A139" s="47" t="s">
        <v>50</v>
      </c>
      <c r="B139" s="41" t="s">
        <v>303</v>
      </c>
      <c r="C139" s="39" t="s">
        <v>8</v>
      </c>
      <c r="D139" s="39" t="s">
        <v>8</v>
      </c>
      <c r="E139" s="39" t="s">
        <v>8</v>
      </c>
      <c r="F139" s="39" t="s">
        <v>8</v>
      </c>
      <c r="G139" s="46">
        <f t="shared" ref="G139" si="36">H139+J139+K139+L139</f>
        <v>97785799.5</v>
      </c>
      <c r="H139" s="46">
        <f>H141+H172+H163+H166+H182</f>
        <v>90492920</v>
      </c>
      <c r="I139" s="46">
        <f>I141+I172+I163+I166+I182</f>
        <v>0</v>
      </c>
      <c r="J139" s="46">
        <f>J141+J172+J163+J166+J182</f>
        <v>7292879.5</v>
      </c>
      <c r="K139" s="46">
        <f>K141+K172</f>
        <v>0</v>
      </c>
      <c r="L139" s="46">
        <f>L141+L172</f>
        <v>0</v>
      </c>
      <c r="M139" s="46">
        <f>M141+M172</f>
        <v>0</v>
      </c>
      <c r="N139" s="57">
        <f>N141+N172</f>
        <v>0</v>
      </c>
    </row>
    <row r="140" spans="1:14" s="11" customFormat="1" ht="36.6" hidden="1" customHeight="1" x14ac:dyDescent="0.25">
      <c r="A140" s="37" t="s">
        <v>2</v>
      </c>
      <c r="B140" s="38"/>
      <c r="C140" s="38" t="s">
        <v>8</v>
      </c>
      <c r="D140" s="38" t="s">
        <v>8</v>
      </c>
      <c r="E140" s="38" t="s">
        <v>8</v>
      </c>
      <c r="F140" s="38" t="s">
        <v>8</v>
      </c>
      <c r="G140" s="36" t="s">
        <v>8</v>
      </c>
      <c r="H140" s="36" t="s">
        <v>8</v>
      </c>
      <c r="I140" s="36" t="s">
        <v>8</v>
      </c>
      <c r="J140" s="36" t="s">
        <v>8</v>
      </c>
      <c r="K140" s="36" t="s">
        <v>8</v>
      </c>
      <c r="L140" s="36" t="s">
        <v>8</v>
      </c>
      <c r="M140" s="36" t="s">
        <v>8</v>
      </c>
      <c r="N140" s="56" t="s">
        <v>8</v>
      </c>
    </row>
    <row r="141" spans="1:14" s="11" customFormat="1" ht="36.6" hidden="1" customHeight="1" x14ac:dyDescent="0.25">
      <c r="A141" s="47" t="s">
        <v>329</v>
      </c>
      <c r="B141" s="41" t="s">
        <v>305</v>
      </c>
      <c r="C141" s="41"/>
      <c r="D141" s="41" t="s">
        <v>14</v>
      </c>
      <c r="E141" s="39" t="s">
        <v>8</v>
      </c>
      <c r="F141" s="39" t="s">
        <v>8</v>
      </c>
      <c r="G141" s="46">
        <f t="shared" ref="G141:G181" si="37">H141+J141+K141+L141</f>
        <v>94139359.75</v>
      </c>
      <c r="H141" s="46">
        <f t="shared" ref="H141:N141" si="38">H142+H148+H154+H159+H161+H163+H166</f>
        <v>90492920</v>
      </c>
      <c r="I141" s="46">
        <f t="shared" si="38"/>
        <v>0</v>
      </c>
      <c r="J141" s="46">
        <f t="shared" si="38"/>
        <v>3646439.75</v>
      </c>
      <c r="K141" s="46">
        <f t="shared" si="38"/>
        <v>0</v>
      </c>
      <c r="L141" s="46">
        <f t="shared" si="38"/>
        <v>0</v>
      </c>
      <c r="M141" s="46">
        <f t="shared" si="38"/>
        <v>0</v>
      </c>
      <c r="N141" s="57">
        <f t="shared" si="38"/>
        <v>0</v>
      </c>
    </row>
    <row r="142" spans="1:14" s="11" customFormat="1" ht="36.6" hidden="1" customHeight="1" x14ac:dyDescent="0.25">
      <c r="A142" s="44" t="s">
        <v>154</v>
      </c>
      <c r="B142" s="42" t="s">
        <v>306</v>
      </c>
      <c r="C142" s="42"/>
      <c r="D142" s="42" t="s">
        <v>14</v>
      </c>
      <c r="E142" s="45" t="s">
        <v>8</v>
      </c>
      <c r="F142" s="45" t="s">
        <v>8</v>
      </c>
      <c r="G142" s="43">
        <f t="shared" si="37"/>
        <v>0</v>
      </c>
      <c r="H142" s="43">
        <f t="shared" ref="H142:N142" si="39">H143+H144+H145+H146+H147</f>
        <v>0</v>
      </c>
      <c r="I142" s="43">
        <f t="shared" si="39"/>
        <v>0</v>
      </c>
      <c r="J142" s="43">
        <f t="shared" si="39"/>
        <v>0</v>
      </c>
      <c r="K142" s="43">
        <f t="shared" si="39"/>
        <v>0</v>
      </c>
      <c r="L142" s="43">
        <f t="shared" si="39"/>
        <v>0</v>
      </c>
      <c r="M142" s="43">
        <f t="shared" si="39"/>
        <v>0</v>
      </c>
      <c r="N142" s="58">
        <f t="shared" si="39"/>
        <v>0</v>
      </c>
    </row>
    <row r="143" spans="1:14" s="11" customFormat="1" ht="66.599999999999994" hidden="1" customHeight="1" x14ac:dyDescent="0.25">
      <c r="A143" s="172" t="s">
        <v>155</v>
      </c>
      <c r="B143" s="106" t="s">
        <v>306</v>
      </c>
      <c r="C143" s="106"/>
      <c r="D143" s="106" t="s">
        <v>310</v>
      </c>
      <c r="E143" s="64" t="s">
        <v>116</v>
      </c>
      <c r="F143" s="64" t="s">
        <v>117</v>
      </c>
      <c r="G143" s="36">
        <f t="shared" si="37"/>
        <v>0</v>
      </c>
      <c r="H143" s="36"/>
      <c r="I143" s="36"/>
      <c r="J143" s="36"/>
      <c r="K143" s="36"/>
      <c r="L143" s="36"/>
      <c r="M143" s="36"/>
      <c r="N143" s="56"/>
    </row>
    <row r="144" spans="1:14" s="15" customFormat="1" ht="63" customHeight="1" x14ac:dyDescent="0.25">
      <c r="A144" s="173"/>
      <c r="B144" s="109"/>
      <c r="C144" s="109"/>
      <c r="D144" s="109"/>
      <c r="E144" s="64" t="s">
        <v>118</v>
      </c>
      <c r="F144" s="64" t="s">
        <v>119</v>
      </c>
      <c r="G144" s="36">
        <f t="shared" si="37"/>
        <v>0</v>
      </c>
      <c r="H144" s="36"/>
      <c r="I144" s="36"/>
      <c r="J144" s="36"/>
      <c r="K144" s="36"/>
      <c r="L144" s="36"/>
      <c r="M144" s="36"/>
      <c r="N144" s="56"/>
    </row>
    <row r="145" spans="1:14" s="11" customFormat="1" ht="35.4" customHeight="1" x14ac:dyDescent="0.25">
      <c r="A145" s="172" t="s">
        <v>156</v>
      </c>
      <c r="B145" s="106" t="s">
        <v>306</v>
      </c>
      <c r="C145" s="106"/>
      <c r="D145" s="106" t="s">
        <v>310</v>
      </c>
      <c r="E145" s="64" t="s">
        <v>116</v>
      </c>
      <c r="F145" s="64" t="s">
        <v>120</v>
      </c>
      <c r="G145" s="36">
        <f t="shared" si="37"/>
        <v>0</v>
      </c>
      <c r="H145" s="36"/>
      <c r="I145" s="36"/>
      <c r="J145" s="36"/>
      <c r="K145" s="36"/>
      <c r="L145" s="36"/>
      <c r="M145" s="36"/>
      <c r="N145" s="56"/>
    </row>
    <row r="146" spans="1:14" s="11" customFormat="1" ht="35.4" customHeight="1" x14ac:dyDescent="0.25">
      <c r="A146" s="173"/>
      <c r="B146" s="109"/>
      <c r="C146" s="109"/>
      <c r="D146" s="109"/>
      <c r="E146" s="64" t="s">
        <v>118</v>
      </c>
      <c r="F146" s="64" t="s">
        <v>149</v>
      </c>
      <c r="G146" s="36">
        <f t="shared" si="37"/>
        <v>0</v>
      </c>
      <c r="H146" s="36"/>
      <c r="I146" s="36"/>
      <c r="J146" s="36"/>
      <c r="K146" s="36"/>
      <c r="L146" s="36"/>
      <c r="M146" s="36"/>
      <c r="N146" s="56"/>
    </row>
    <row r="147" spans="1:14" s="11" customFormat="1" ht="35.4" customHeight="1" x14ac:dyDescent="0.25">
      <c r="A147" s="37" t="s">
        <v>157</v>
      </c>
      <c r="B147" s="64" t="s">
        <v>306</v>
      </c>
      <c r="C147" s="64"/>
      <c r="D147" s="64" t="s">
        <v>310</v>
      </c>
      <c r="E147" s="64" t="s">
        <v>116</v>
      </c>
      <c r="F147" s="64" t="s">
        <v>148</v>
      </c>
      <c r="G147" s="36">
        <f t="shared" si="37"/>
        <v>0</v>
      </c>
      <c r="H147" s="36"/>
      <c r="I147" s="36"/>
      <c r="J147" s="36"/>
      <c r="K147" s="36"/>
      <c r="L147" s="36"/>
      <c r="M147" s="36"/>
      <c r="N147" s="56"/>
    </row>
    <row r="148" spans="1:14" s="11" customFormat="1" ht="61.5" customHeight="1" x14ac:dyDescent="0.25">
      <c r="A148" s="44" t="s">
        <v>158</v>
      </c>
      <c r="B148" s="42" t="s">
        <v>306</v>
      </c>
      <c r="C148" s="42"/>
      <c r="D148" s="42" t="s">
        <v>14</v>
      </c>
      <c r="E148" s="45" t="s">
        <v>8</v>
      </c>
      <c r="F148" s="45" t="s">
        <v>8</v>
      </c>
      <c r="G148" s="43">
        <f t="shared" si="37"/>
        <v>94139359.75</v>
      </c>
      <c r="H148" s="43">
        <f t="shared" ref="H148:N148" si="40">H149+H150+H151+H152+H153</f>
        <v>90492920</v>
      </c>
      <c r="I148" s="43">
        <f t="shared" si="40"/>
        <v>0</v>
      </c>
      <c r="J148" s="43">
        <f>J172</f>
        <v>3646439.75</v>
      </c>
      <c r="K148" s="43">
        <f t="shared" si="40"/>
        <v>0</v>
      </c>
      <c r="L148" s="43">
        <f t="shared" si="40"/>
        <v>0</v>
      </c>
      <c r="M148" s="43">
        <f t="shared" si="40"/>
        <v>0</v>
      </c>
      <c r="N148" s="58">
        <f t="shared" si="40"/>
        <v>0</v>
      </c>
    </row>
    <row r="149" spans="1:14" s="11" customFormat="1" ht="66" customHeight="1" x14ac:dyDescent="0.25">
      <c r="A149" s="172" t="s">
        <v>159</v>
      </c>
      <c r="B149" s="106" t="s">
        <v>306</v>
      </c>
      <c r="C149" s="106"/>
      <c r="D149" s="106" t="s">
        <v>310</v>
      </c>
      <c r="E149" s="64" t="s">
        <v>116</v>
      </c>
      <c r="F149" s="64" t="s">
        <v>121</v>
      </c>
      <c r="G149" s="36">
        <f t="shared" si="37"/>
        <v>0</v>
      </c>
      <c r="H149" s="36"/>
      <c r="I149" s="36"/>
      <c r="J149" s="36"/>
      <c r="K149" s="36"/>
      <c r="L149" s="36"/>
      <c r="M149" s="36"/>
      <c r="N149" s="56"/>
    </row>
    <row r="150" spans="1:14" s="15" customFormat="1" ht="47.4" customHeight="1" x14ac:dyDescent="0.25">
      <c r="A150" s="173"/>
      <c r="B150" s="109"/>
      <c r="C150" s="109"/>
      <c r="D150" s="109"/>
      <c r="E150" s="64" t="s">
        <v>118</v>
      </c>
      <c r="F150" s="64" t="s">
        <v>122</v>
      </c>
      <c r="G150" s="36">
        <f t="shared" si="37"/>
        <v>57787189.299999997</v>
      </c>
      <c r="H150" s="36">
        <v>57787189.299999997</v>
      </c>
      <c r="I150" s="36"/>
      <c r="J150" s="36"/>
      <c r="K150" s="36"/>
      <c r="L150" s="36"/>
      <c r="M150" s="36"/>
      <c r="N150" s="56"/>
    </row>
    <row r="151" spans="1:14" s="11" customFormat="1" ht="63.6" customHeight="1" x14ac:dyDescent="0.25">
      <c r="A151" s="172" t="s">
        <v>160</v>
      </c>
      <c r="B151" s="106" t="s">
        <v>306</v>
      </c>
      <c r="C151" s="106"/>
      <c r="D151" s="106" t="s">
        <v>310</v>
      </c>
      <c r="E151" s="64" t="s">
        <v>116</v>
      </c>
      <c r="F151" s="64" t="s">
        <v>123</v>
      </c>
      <c r="G151" s="36">
        <f t="shared" si="37"/>
        <v>10332830</v>
      </c>
      <c r="H151" s="36">
        <v>10332830</v>
      </c>
      <c r="I151" s="36"/>
      <c r="J151" s="36"/>
      <c r="K151" s="36"/>
      <c r="L151" s="36"/>
      <c r="M151" s="36"/>
      <c r="N151" s="56"/>
    </row>
    <row r="152" spans="1:14" s="11" customFormat="1" ht="52.95" customHeight="1" x14ac:dyDescent="0.25">
      <c r="A152" s="173"/>
      <c r="B152" s="109"/>
      <c r="C152" s="109"/>
      <c r="D152" s="109"/>
      <c r="E152" s="64" t="s">
        <v>118</v>
      </c>
      <c r="F152" s="64" t="s">
        <v>150</v>
      </c>
      <c r="G152" s="36">
        <f t="shared" si="37"/>
        <v>22021780.699999999</v>
      </c>
      <c r="H152" s="36">
        <v>22021780.699999999</v>
      </c>
      <c r="I152" s="36"/>
      <c r="J152" s="36"/>
      <c r="K152" s="36"/>
      <c r="L152" s="36"/>
      <c r="M152" s="36"/>
      <c r="N152" s="56"/>
    </row>
    <row r="153" spans="1:14" s="11" customFormat="1" ht="68.400000000000006" customHeight="1" x14ac:dyDescent="0.25">
      <c r="A153" s="37" t="s">
        <v>161</v>
      </c>
      <c r="B153" s="64" t="s">
        <v>306</v>
      </c>
      <c r="C153" s="64"/>
      <c r="D153" s="64" t="s">
        <v>310</v>
      </c>
      <c r="E153" s="64" t="s">
        <v>116</v>
      </c>
      <c r="F153" s="64" t="s">
        <v>151</v>
      </c>
      <c r="G153" s="36">
        <f t="shared" si="37"/>
        <v>351120</v>
      </c>
      <c r="H153" s="36">
        <v>351120</v>
      </c>
      <c r="I153" s="36"/>
      <c r="J153" s="36"/>
      <c r="K153" s="36"/>
      <c r="L153" s="36"/>
      <c r="M153" s="36"/>
      <c r="N153" s="56"/>
    </row>
    <row r="154" spans="1:14" s="11" customFormat="1" ht="34.200000000000003" customHeight="1" x14ac:dyDescent="0.25">
      <c r="A154" s="44" t="s">
        <v>162</v>
      </c>
      <c r="B154" s="42" t="s">
        <v>306</v>
      </c>
      <c r="C154" s="42"/>
      <c r="D154" s="42" t="s">
        <v>14</v>
      </c>
      <c r="E154" s="45" t="s">
        <v>8</v>
      </c>
      <c r="F154" s="45" t="s">
        <v>8</v>
      </c>
      <c r="G154" s="43">
        <f t="shared" si="37"/>
        <v>0</v>
      </c>
      <c r="H154" s="43">
        <f t="shared" ref="H154:N154" si="41">H155+H156+H157+H158</f>
        <v>0</v>
      </c>
      <c r="I154" s="43">
        <f t="shared" si="41"/>
        <v>0</v>
      </c>
      <c r="J154" s="43">
        <f t="shared" si="41"/>
        <v>0</v>
      </c>
      <c r="K154" s="43">
        <f t="shared" si="41"/>
        <v>0</v>
      </c>
      <c r="L154" s="43">
        <f t="shared" si="41"/>
        <v>0</v>
      </c>
      <c r="M154" s="43">
        <f t="shared" si="41"/>
        <v>0</v>
      </c>
      <c r="N154" s="58">
        <f t="shared" si="41"/>
        <v>0</v>
      </c>
    </row>
    <row r="155" spans="1:14" s="15" customFormat="1" ht="47.4" customHeight="1" x14ac:dyDescent="0.25">
      <c r="A155" s="37" t="s">
        <v>163</v>
      </c>
      <c r="B155" s="64" t="s">
        <v>306</v>
      </c>
      <c r="C155" s="64"/>
      <c r="D155" s="64" t="s">
        <v>310</v>
      </c>
      <c r="E155" s="64" t="s">
        <v>116</v>
      </c>
      <c r="F155" s="64" t="s">
        <v>124</v>
      </c>
      <c r="G155" s="36">
        <f t="shared" si="37"/>
        <v>0</v>
      </c>
      <c r="H155" s="36"/>
      <c r="I155" s="36"/>
      <c r="J155" s="36"/>
      <c r="K155" s="36"/>
      <c r="L155" s="36"/>
      <c r="M155" s="36"/>
      <c r="N155" s="56"/>
    </row>
    <row r="156" spans="1:14" s="11" customFormat="1" ht="55.2" customHeight="1" x14ac:dyDescent="0.25">
      <c r="A156" s="37" t="s">
        <v>164</v>
      </c>
      <c r="B156" s="64" t="s">
        <v>306</v>
      </c>
      <c r="C156" s="64"/>
      <c r="D156" s="64" t="s">
        <v>310</v>
      </c>
      <c r="E156" s="64" t="s">
        <v>116</v>
      </c>
      <c r="F156" s="64" t="s">
        <v>125</v>
      </c>
      <c r="G156" s="36">
        <f t="shared" si="37"/>
        <v>0</v>
      </c>
      <c r="H156" s="36"/>
      <c r="I156" s="36"/>
      <c r="J156" s="36"/>
      <c r="K156" s="36"/>
      <c r="L156" s="36"/>
      <c r="M156" s="36"/>
      <c r="N156" s="56"/>
    </row>
    <row r="157" spans="1:14" s="15" customFormat="1" ht="31.95" customHeight="1" x14ac:dyDescent="0.25">
      <c r="A157" s="37" t="s">
        <v>165</v>
      </c>
      <c r="B157" s="64" t="s">
        <v>306</v>
      </c>
      <c r="C157" s="64"/>
      <c r="D157" s="64" t="s">
        <v>310</v>
      </c>
      <c r="E157" s="64" t="s">
        <v>116</v>
      </c>
      <c r="F157" s="64" t="s">
        <v>152</v>
      </c>
      <c r="G157" s="36">
        <f t="shared" si="37"/>
        <v>0</v>
      </c>
      <c r="H157" s="36"/>
      <c r="I157" s="36"/>
      <c r="J157" s="36"/>
      <c r="K157" s="36"/>
      <c r="L157" s="36"/>
      <c r="M157" s="36"/>
      <c r="N157" s="56"/>
    </row>
    <row r="158" spans="1:14" s="11" customFormat="1" ht="41.4" customHeight="1" x14ac:dyDescent="0.25">
      <c r="A158" s="37" t="s">
        <v>166</v>
      </c>
      <c r="B158" s="64" t="s">
        <v>306</v>
      </c>
      <c r="C158" s="64"/>
      <c r="D158" s="64" t="s">
        <v>310</v>
      </c>
      <c r="E158" s="64" t="s">
        <v>116</v>
      </c>
      <c r="F158" s="64" t="s">
        <v>153</v>
      </c>
      <c r="G158" s="36">
        <f t="shared" si="37"/>
        <v>0</v>
      </c>
      <c r="H158" s="36"/>
      <c r="I158" s="36"/>
      <c r="J158" s="36"/>
      <c r="K158" s="36"/>
      <c r="L158" s="36"/>
      <c r="M158" s="36"/>
      <c r="N158" s="56"/>
    </row>
    <row r="159" spans="1:14" s="12" customFormat="1" ht="100.2" customHeight="1" x14ac:dyDescent="0.25">
      <c r="A159" s="44" t="s">
        <v>167</v>
      </c>
      <c r="B159" s="42" t="s">
        <v>306</v>
      </c>
      <c r="C159" s="42"/>
      <c r="D159" s="42" t="s">
        <v>14</v>
      </c>
      <c r="E159" s="45" t="s">
        <v>8</v>
      </c>
      <c r="F159" s="45" t="s">
        <v>8</v>
      </c>
      <c r="G159" s="43">
        <f t="shared" si="37"/>
        <v>0</v>
      </c>
      <c r="H159" s="43">
        <f t="shared" ref="H159:N159" si="42">H160</f>
        <v>0</v>
      </c>
      <c r="I159" s="43">
        <f t="shared" si="42"/>
        <v>0</v>
      </c>
      <c r="J159" s="43">
        <f t="shared" si="42"/>
        <v>0</v>
      </c>
      <c r="K159" s="43">
        <f t="shared" si="42"/>
        <v>0</v>
      </c>
      <c r="L159" s="43">
        <f t="shared" si="42"/>
        <v>0</v>
      </c>
      <c r="M159" s="43">
        <f t="shared" si="42"/>
        <v>0</v>
      </c>
      <c r="N159" s="58">
        <f t="shared" si="42"/>
        <v>0</v>
      </c>
    </row>
    <row r="160" spans="1:14" s="11" customFormat="1" ht="30" customHeight="1" x14ac:dyDescent="0.25">
      <c r="A160" s="37" t="s">
        <v>168</v>
      </c>
      <c r="B160" s="64" t="s">
        <v>306</v>
      </c>
      <c r="C160" s="64"/>
      <c r="D160" s="64" t="s">
        <v>310</v>
      </c>
      <c r="E160" s="64" t="s">
        <v>116</v>
      </c>
      <c r="F160" s="64" t="s">
        <v>126</v>
      </c>
      <c r="G160" s="36">
        <f t="shared" si="37"/>
        <v>0</v>
      </c>
      <c r="H160" s="36"/>
      <c r="I160" s="36"/>
      <c r="J160" s="36"/>
      <c r="K160" s="36"/>
      <c r="L160" s="36"/>
      <c r="M160" s="36"/>
      <c r="N160" s="56"/>
    </row>
    <row r="161" spans="1:14" s="11" customFormat="1" ht="30" customHeight="1" x14ac:dyDescent="0.25">
      <c r="A161" s="44" t="s">
        <v>169</v>
      </c>
      <c r="B161" s="42" t="s">
        <v>306</v>
      </c>
      <c r="C161" s="42"/>
      <c r="D161" s="42" t="s">
        <v>14</v>
      </c>
      <c r="E161" s="45" t="s">
        <v>8</v>
      </c>
      <c r="F161" s="45" t="s">
        <v>8</v>
      </c>
      <c r="G161" s="43">
        <f t="shared" si="37"/>
        <v>0</v>
      </c>
      <c r="H161" s="43">
        <f t="shared" ref="H161:N161" si="43">H162</f>
        <v>0</v>
      </c>
      <c r="I161" s="43">
        <f t="shared" si="43"/>
        <v>0</v>
      </c>
      <c r="J161" s="43">
        <f t="shared" si="43"/>
        <v>0</v>
      </c>
      <c r="K161" s="43">
        <f t="shared" si="43"/>
        <v>0</v>
      </c>
      <c r="L161" s="43">
        <f t="shared" si="43"/>
        <v>0</v>
      </c>
      <c r="M161" s="43">
        <f t="shared" si="43"/>
        <v>0</v>
      </c>
      <c r="N161" s="58">
        <f t="shared" si="43"/>
        <v>0</v>
      </c>
    </row>
    <row r="162" spans="1:14" s="12" customFormat="1" ht="30" customHeight="1" x14ac:dyDescent="0.25">
      <c r="A162" s="37" t="s">
        <v>170</v>
      </c>
      <c r="B162" s="64" t="s">
        <v>306</v>
      </c>
      <c r="C162" s="64"/>
      <c r="D162" s="64" t="s">
        <v>310</v>
      </c>
      <c r="E162" s="64" t="s">
        <v>116</v>
      </c>
      <c r="F162" s="64" t="s">
        <v>127</v>
      </c>
      <c r="G162" s="36">
        <f t="shared" si="37"/>
        <v>0</v>
      </c>
      <c r="H162" s="36"/>
      <c r="I162" s="36"/>
      <c r="J162" s="36"/>
      <c r="K162" s="36"/>
      <c r="L162" s="36"/>
      <c r="M162" s="36"/>
      <c r="N162" s="56"/>
    </row>
    <row r="163" spans="1:14" s="12" customFormat="1" ht="30" customHeight="1" x14ac:dyDescent="0.25">
      <c r="A163" s="47" t="s">
        <v>129</v>
      </c>
      <c r="B163" s="41" t="s">
        <v>306</v>
      </c>
      <c r="C163" s="39" t="s">
        <v>8</v>
      </c>
      <c r="D163" s="39" t="s">
        <v>8</v>
      </c>
      <c r="E163" s="41" t="s">
        <v>130</v>
      </c>
      <c r="F163" s="39" t="s">
        <v>8</v>
      </c>
      <c r="G163" s="46">
        <f t="shared" si="37"/>
        <v>0</v>
      </c>
      <c r="H163" s="46">
        <f t="shared" ref="H163:N163" si="44">H164+H165</f>
        <v>0</v>
      </c>
      <c r="I163" s="46">
        <f t="shared" si="44"/>
        <v>0</v>
      </c>
      <c r="J163" s="46">
        <f t="shared" si="44"/>
        <v>0</v>
      </c>
      <c r="K163" s="46">
        <f t="shared" si="44"/>
        <v>0</v>
      </c>
      <c r="L163" s="46">
        <f t="shared" si="44"/>
        <v>0</v>
      </c>
      <c r="M163" s="46">
        <f t="shared" si="44"/>
        <v>0</v>
      </c>
      <c r="N163" s="57">
        <f t="shared" si="44"/>
        <v>0</v>
      </c>
    </row>
    <row r="164" spans="1:14" s="12" customFormat="1" ht="30" customHeight="1" x14ac:dyDescent="0.25">
      <c r="A164" s="37" t="s">
        <v>15</v>
      </c>
      <c r="B164" s="64" t="s">
        <v>306</v>
      </c>
      <c r="C164" s="64"/>
      <c r="D164" s="64" t="s">
        <v>310</v>
      </c>
      <c r="E164" s="64" t="s">
        <v>130</v>
      </c>
      <c r="F164" s="38" t="s">
        <v>8</v>
      </c>
      <c r="G164" s="36">
        <f t="shared" si="37"/>
        <v>0</v>
      </c>
      <c r="H164" s="36"/>
      <c r="I164" s="36"/>
      <c r="J164" s="36"/>
      <c r="K164" s="36"/>
      <c r="L164" s="36"/>
      <c r="M164" s="36"/>
      <c r="N164" s="56"/>
    </row>
    <row r="165" spans="1:14" s="12" customFormat="1" ht="30" customHeight="1" x14ac:dyDescent="0.25">
      <c r="A165" s="37" t="s">
        <v>40</v>
      </c>
      <c r="B165" s="64" t="s">
        <v>306</v>
      </c>
      <c r="C165" s="64"/>
      <c r="D165" s="64" t="s">
        <v>310</v>
      </c>
      <c r="E165" s="64" t="s">
        <v>130</v>
      </c>
      <c r="F165" s="38" t="s">
        <v>8</v>
      </c>
      <c r="G165" s="36">
        <f t="shared" si="37"/>
        <v>0</v>
      </c>
      <c r="H165" s="36"/>
      <c r="I165" s="36"/>
      <c r="J165" s="36"/>
      <c r="K165" s="36"/>
      <c r="L165" s="36"/>
      <c r="M165" s="36"/>
      <c r="N165" s="56"/>
    </row>
    <row r="166" spans="1:14" s="12" customFormat="1" ht="30" customHeight="1" x14ac:dyDescent="0.25">
      <c r="A166" s="47" t="s">
        <v>131</v>
      </c>
      <c r="B166" s="39" t="s">
        <v>8</v>
      </c>
      <c r="C166" s="39" t="s">
        <v>8</v>
      </c>
      <c r="D166" s="39" t="s">
        <v>8</v>
      </c>
      <c r="E166" s="39" t="s">
        <v>8</v>
      </c>
      <c r="F166" s="39" t="s">
        <v>8</v>
      </c>
      <c r="G166" s="46">
        <f t="shared" si="37"/>
        <v>0</v>
      </c>
      <c r="H166" s="46">
        <f t="shared" ref="H166:N166" si="45">SUM(H167:H171)</f>
        <v>0</v>
      </c>
      <c r="I166" s="46">
        <f t="shared" si="45"/>
        <v>0</v>
      </c>
      <c r="J166" s="46">
        <f t="shared" si="45"/>
        <v>0</v>
      </c>
      <c r="K166" s="46">
        <f t="shared" si="45"/>
        <v>0</v>
      </c>
      <c r="L166" s="46">
        <f t="shared" si="45"/>
        <v>0</v>
      </c>
      <c r="M166" s="46">
        <f t="shared" si="45"/>
        <v>0</v>
      </c>
      <c r="N166" s="57">
        <f t="shared" si="45"/>
        <v>0</v>
      </c>
    </row>
    <row r="167" spans="1:14" s="12" customFormat="1" ht="30" customHeight="1" x14ac:dyDescent="0.25">
      <c r="A167" s="37" t="s">
        <v>135</v>
      </c>
      <c r="B167" s="64" t="s">
        <v>306</v>
      </c>
      <c r="C167" s="64"/>
      <c r="D167" s="64" t="s">
        <v>306</v>
      </c>
      <c r="E167" s="64" t="s">
        <v>130</v>
      </c>
      <c r="F167" s="38" t="s">
        <v>8</v>
      </c>
      <c r="G167" s="36">
        <f t="shared" si="37"/>
        <v>0</v>
      </c>
      <c r="H167" s="46"/>
      <c r="I167" s="46"/>
      <c r="J167" s="46"/>
      <c r="K167" s="36"/>
      <c r="L167" s="46"/>
      <c r="M167" s="36"/>
      <c r="N167" s="56"/>
    </row>
    <row r="168" spans="1:14" s="12" customFormat="1" ht="21" customHeight="1" x14ac:dyDescent="0.25">
      <c r="A168" s="37" t="s">
        <v>135</v>
      </c>
      <c r="B168" s="64" t="s">
        <v>306</v>
      </c>
      <c r="C168" s="64"/>
      <c r="D168" s="64" t="s">
        <v>325</v>
      </c>
      <c r="E168" s="64" t="s">
        <v>132</v>
      </c>
      <c r="F168" s="38" t="s">
        <v>8</v>
      </c>
      <c r="G168" s="36">
        <f t="shared" si="37"/>
        <v>0</v>
      </c>
      <c r="H168" s="46"/>
      <c r="I168" s="46"/>
      <c r="J168" s="46"/>
      <c r="K168" s="36"/>
      <c r="L168" s="46"/>
      <c r="M168" s="36"/>
      <c r="N168" s="56"/>
    </row>
    <row r="169" spans="1:14" s="11" customFormat="1" ht="44.4" customHeight="1" x14ac:dyDescent="0.25">
      <c r="A169" s="37" t="s">
        <v>135</v>
      </c>
      <c r="B169" s="64" t="s">
        <v>306</v>
      </c>
      <c r="C169" s="64"/>
      <c r="D169" s="64" t="s">
        <v>326</v>
      </c>
      <c r="E169" s="64" t="s">
        <v>132</v>
      </c>
      <c r="F169" s="38" t="s">
        <v>8</v>
      </c>
      <c r="G169" s="36">
        <f t="shared" si="37"/>
        <v>0</v>
      </c>
      <c r="H169" s="46"/>
      <c r="I169" s="46"/>
      <c r="J169" s="46"/>
      <c r="K169" s="36"/>
      <c r="L169" s="46"/>
      <c r="M169" s="36"/>
      <c r="N169" s="56"/>
    </row>
    <row r="170" spans="1:14" s="11" customFormat="1" ht="45.6" customHeight="1" x14ac:dyDescent="0.25">
      <c r="A170" s="37" t="s">
        <v>135</v>
      </c>
      <c r="B170" s="64" t="s">
        <v>306</v>
      </c>
      <c r="C170" s="64"/>
      <c r="D170" s="64" t="s">
        <v>327</v>
      </c>
      <c r="E170" s="64" t="s">
        <v>132</v>
      </c>
      <c r="F170" s="38" t="s">
        <v>8</v>
      </c>
      <c r="G170" s="36">
        <f t="shared" si="37"/>
        <v>0</v>
      </c>
      <c r="H170" s="46"/>
      <c r="I170" s="46"/>
      <c r="J170" s="46"/>
      <c r="K170" s="36"/>
      <c r="L170" s="46"/>
      <c r="M170" s="36"/>
      <c r="N170" s="56"/>
    </row>
    <row r="171" spans="1:14" s="11" customFormat="1" ht="40.950000000000003" customHeight="1" x14ac:dyDescent="0.25">
      <c r="A171" s="37" t="s">
        <v>134</v>
      </c>
      <c r="B171" s="64" t="s">
        <v>306</v>
      </c>
      <c r="C171" s="64"/>
      <c r="D171" s="64" t="s">
        <v>310</v>
      </c>
      <c r="E171" s="64" t="s">
        <v>133</v>
      </c>
      <c r="F171" s="38" t="s">
        <v>8</v>
      </c>
      <c r="G171" s="36">
        <f t="shared" si="37"/>
        <v>0</v>
      </c>
      <c r="H171" s="46"/>
      <c r="I171" s="46"/>
      <c r="J171" s="46"/>
      <c r="K171" s="36"/>
      <c r="L171" s="36"/>
      <c r="M171" s="36"/>
      <c r="N171" s="56"/>
    </row>
    <row r="172" spans="1:14" s="11" customFormat="1" ht="46.95" customHeight="1" x14ac:dyDescent="0.25">
      <c r="A172" s="47" t="s">
        <v>128</v>
      </c>
      <c r="B172" s="41" t="s">
        <v>307</v>
      </c>
      <c r="C172" s="41"/>
      <c r="D172" s="41" t="s">
        <v>16</v>
      </c>
      <c r="E172" s="39" t="s">
        <v>8</v>
      </c>
      <c r="F172" s="39" t="s">
        <v>8</v>
      </c>
      <c r="G172" s="46">
        <f t="shared" si="37"/>
        <v>3646439.75</v>
      </c>
      <c r="H172" s="46">
        <f>SUM(H173:H182)</f>
        <v>0</v>
      </c>
      <c r="I172" s="46">
        <f>SUM(I173:I182)</f>
        <v>0</v>
      </c>
      <c r="J172" s="46">
        <f>SUM(J173:J182)</f>
        <v>3646439.75</v>
      </c>
      <c r="K172" s="46">
        <f>SUM(K173:K180)</f>
        <v>0</v>
      </c>
      <c r="L172" s="46">
        <f>SUM(L173:L182)</f>
        <v>0</v>
      </c>
      <c r="M172" s="46">
        <f>SUM(M173:M182)</f>
        <v>0</v>
      </c>
      <c r="N172" s="57">
        <f>SUM(N173:N182)</f>
        <v>0</v>
      </c>
    </row>
    <row r="173" spans="1:14" s="11" customFormat="1" ht="45" customHeight="1" x14ac:dyDescent="0.25">
      <c r="A173" s="37" t="s">
        <v>396</v>
      </c>
      <c r="B173" s="64" t="s">
        <v>308</v>
      </c>
      <c r="C173" s="64"/>
      <c r="D173" s="64" t="s">
        <v>309</v>
      </c>
      <c r="E173" s="38" t="s">
        <v>8</v>
      </c>
      <c r="F173" s="38" t="s">
        <v>379</v>
      </c>
      <c r="G173" s="36">
        <f t="shared" si="37"/>
        <v>441000</v>
      </c>
      <c r="H173" s="36"/>
      <c r="I173" s="36"/>
      <c r="J173" s="36">
        <v>441000</v>
      </c>
      <c r="K173" s="36"/>
      <c r="L173" s="36"/>
      <c r="M173" s="36"/>
      <c r="N173" s="56"/>
    </row>
    <row r="174" spans="1:14" s="11" customFormat="1" ht="40.950000000000003" customHeight="1" x14ac:dyDescent="0.25">
      <c r="A174" s="37" t="s">
        <v>397</v>
      </c>
      <c r="B174" s="64" t="s">
        <v>308</v>
      </c>
      <c r="C174" s="64"/>
      <c r="D174" s="64" t="s">
        <v>309</v>
      </c>
      <c r="E174" s="38" t="s">
        <v>8</v>
      </c>
      <c r="F174" s="38" t="s">
        <v>380</v>
      </c>
      <c r="G174" s="36">
        <f t="shared" si="37"/>
        <v>132300</v>
      </c>
      <c r="H174" s="36"/>
      <c r="I174" s="36"/>
      <c r="J174" s="36">
        <v>132300</v>
      </c>
      <c r="K174" s="36"/>
      <c r="L174" s="36"/>
      <c r="M174" s="36"/>
      <c r="N174" s="56"/>
    </row>
    <row r="175" spans="1:14" s="11" customFormat="1" ht="42" customHeight="1" x14ac:dyDescent="0.25">
      <c r="A175" s="37" t="s">
        <v>398</v>
      </c>
      <c r="B175" s="64" t="s">
        <v>308</v>
      </c>
      <c r="C175" s="64"/>
      <c r="D175" s="64" t="s">
        <v>309</v>
      </c>
      <c r="E175" s="38" t="s">
        <v>8</v>
      </c>
      <c r="F175" s="38" t="s">
        <v>399</v>
      </c>
      <c r="G175" s="36">
        <f t="shared" si="37"/>
        <v>0</v>
      </c>
      <c r="H175" s="36"/>
      <c r="I175" s="36"/>
      <c r="J175" s="36"/>
      <c r="K175" s="36"/>
      <c r="L175" s="36"/>
      <c r="M175" s="36"/>
      <c r="N175" s="56"/>
    </row>
    <row r="176" spans="1:14" s="11" customFormat="1" ht="55.2" customHeight="1" x14ac:dyDescent="0.25">
      <c r="A176" s="37" t="s">
        <v>400</v>
      </c>
      <c r="B176" s="64" t="s">
        <v>308</v>
      </c>
      <c r="C176" s="64"/>
      <c r="D176" s="64" t="s">
        <v>309</v>
      </c>
      <c r="E176" s="38" t="s">
        <v>8</v>
      </c>
      <c r="F176" s="38" t="s">
        <v>381</v>
      </c>
      <c r="G176" s="36">
        <f t="shared" si="37"/>
        <v>2283700.9500000002</v>
      </c>
      <c r="H176" s="36"/>
      <c r="I176" s="36"/>
      <c r="J176" s="36">
        <f>900619.2+1383081.75</f>
        <v>2283700.9500000002</v>
      </c>
      <c r="K176" s="36"/>
      <c r="L176" s="36"/>
      <c r="M176" s="36"/>
      <c r="N176" s="56"/>
    </row>
    <row r="177" spans="1:14" s="11" customFormat="1" ht="69.599999999999994" customHeight="1" x14ac:dyDescent="0.25">
      <c r="A177" s="37" t="s">
        <v>401</v>
      </c>
      <c r="B177" s="64" t="s">
        <v>308</v>
      </c>
      <c r="C177" s="64"/>
      <c r="D177" s="64" t="s">
        <v>309</v>
      </c>
      <c r="E177" s="38" t="s">
        <v>8</v>
      </c>
      <c r="F177" s="38" t="s">
        <v>356</v>
      </c>
      <c r="G177" s="36">
        <f t="shared" si="37"/>
        <v>737480</v>
      </c>
      <c r="H177" s="36"/>
      <c r="I177" s="36"/>
      <c r="J177" s="36">
        <v>737480</v>
      </c>
      <c r="K177" s="36"/>
      <c r="L177" s="36"/>
      <c r="M177" s="36"/>
      <c r="N177" s="56"/>
    </row>
    <row r="178" spans="1:14" s="12" customFormat="1" ht="30" customHeight="1" x14ac:dyDescent="0.25">
      <c r="A178" s="37" t="s">
        <v>402</v>
      </c>
      <c r="B178" s="64" t="s">
        <v>308</v>
      </c>
      <c r="C178" s="64"/>
      <c r="D178" s="64" t="s">
        <v>309</v>
      </c>
      <c r="E178" s="38" t="s">
        <v>8</v>
      </c>
      <c r="F178" s="38" t="s">
        <v>403</v>
      </c>
      <c r="G178" s="36">
        <f t="shared" si="37"/>
        <v>0</v>
      </c>
      <c r="H178" s="36"/>
      <c r="I178" s="36"/>
      <c r="J178" s="36"/>
      <c r="K178" s="36"/>
      <c r="L178" s="36"/>
      <c r="M178" s="36"/>
      <c r="N178" s="56"/>
    </row>
    <row r="179" spans="1:14" s="12" customFormat="1" ht="30" customHeight="1" x14ac:dyDescent="0.25">
      <c r="A179" s="37" t="s">
        <v>404</v>
      </c>
      <c r="B179" s="64" t="s">
        <v>308</v>
      </c>
      <c r="C179" s="64"/>
      <c r="D179" s="64" t="s">
        <v>309</v>
      </c>
      <c r="E179" s="38" t="s">
        <v>8</v>
      </c>
      <c r="F179" s="38" t="s">
        <v>375</v>
      </c>
      <c r="G179" s="36">
        <f t="shared" si="37"/>
        <v>0</v>
      </c>
      <c r="H179" s="36"/>
      <c r="I179" s="36"/>
      <c r="J179" s="36"/>
      <c r="K179" s="36"/>
      <c r="L179" s="36"/>
      <c r="M179" s="36"/>
      <c r="N179" s="56"/>
    </row>
    <row r="180" spans="1:14" s="54" customFormat="1" ht="30" customHeight="1" x14ac:dyDescent="0.25">
      <c r="A180" s="37" t="s">
        <v>405</v>
      </c>
      <c r="B180" s="64" t="s">
        <v>308</v>
      </c>
      <c r="C180" s="64"/>
      <c r="D180" s="64" t="s">
        <v>309</v>
      </c>
      <c r="E180" s="38" t="s">
        <v>8</v>
      </c>
      <c r="F180" s="38" t="s">
        <v>382</v>
      </c>
      <c r="G180" s="36">
        <f t="shared" si="37"/>
        <v>51958.8</v>
      </c>
      <c r="H180" s="36"/>
      <c r="I180" s="36"/>
      <c r="J180" s="36">
        <v>51958.8</v>
      </c>
      <c r="K180" s="36"/>
      <c r="L180" s="36"/>
      <c r="M180" s="36"/>
      <c r="N180" s="56"/>
    </row>
    <row r="181" spans="1:14" s="11" customFormat="1" ht="30" customHeight="1" x14ac:dyDescent="0.25">
      <c r="A181" s="37" t="s">
        <v>437</v>
      </c>
      <c r="B181" s="64" t="s">
        <v>308</v>
      </c>
      <c r="C181" s="64"/>
      <c r="D181" s="64" t="s">
        <v>309</v>
      </c>
      <c r="E181" s="38" t="s">
        <v>8</v>
      </c>
      <c r="F181" s="38"/>
      <c r="G181" s="36">
        <f t="shared" si="37"/>
        <v>0</v>
      </c>
      <c r="H181" s="36"/>
      <c r="I181" s="36"/>
      <c r="J181" s="36"/>
      <c r="K181" s="36"/>
      <c r="L181" s="36"/>
      <c r="M181" s="36"/>
      <c r="N181" s="56"/>
    </row>
    <row r="182" spans="1:14" s="11" customFormat="1" ht="30" customHeight="1" x14ac:dyDescent="0.25">
      <c r="A182" s="47" t="s">
        <v>136</v>
      </c>
      <c r="B182" s="41" t="s">
        <v>308</v>
      </c>
      <c r="C182" s="41"/>
      <c r="D182" s="41" t="s">
        <v>328</v>
      </c>
      <c r="E182" s="39" t="s">
        <v>8</v>
      </c>
      <c r="F182" s="41"/>
      <c r="G182" s="46">
        <f>H182+J182+K182+L182</f>
        <v>0</v>
      </c>
      <c r="H182" s="46"/>
      <c r="I182" s="46"/>
      <c r="J182" s="46"/>
      <c r="K182" s="46"/>
      <c r="L182" s="46"/>
      <c r="M182" s="46"/>
      <c r="N182" s="57"/>
    </row>
    <row r="183" spans="1:14" s="11" customFormat="1" ht="30" customHeight="1" x14ac:dyDescent="0.25">
      <c r="A183" s="47" t="s">
        <v>41</v>
      </c>
      <c r="B183" s="41" t="s">
        <v>311</v>
      </c>
      <c r="C183" s="39" t="s">
        <v>8</v>
      </c>
      <c r="D183" s="39" t="s">
        <v>8</v>
      </c>
      <c r="E183" s="39" t="s">
        <v>8</v>
      </c>
      <c r="F183" s="39" t="s">
        <v>8</v>
      </c>
      <c r="G183" s="46">
        <f>H183+J183+K183+L183</f>
        <v>94139359.75</v>
      </c>
      <c r="H183" s="46">
        <f t="shared" ref="H183:N183" si="46">H184+H201+H204+H211</f>
        <v>90492920</v>
      </c>
      <c r="I183" s="46">
        <f t="shared" si="46"/>
        <v>0</v>
      </c>
      <c r="J183" s="46">
        <f t="shared" si="46"/>
        <v>3646439.75</v>
      </c>
      <c r="K183" s="46">
        <f t="shared" si="46"/>
        <v>0</v>
      </c>
      <c r="L183" s="46">
        <f t="shared" si="46"/>
        <v>0</v>
      </c>
      <c r="M183" s="46">
        <f t="shared" si="46"/>
        <v>0</v>
      </c>
      <c r="N183" s="57">
        <f t="shared" si="46"/>
        <v>0</v>
      </c>
    </row>
    <row r="184" spans="1:14" s="11" customFormat="1" ht="30" customHeight="1" x14ac:dyDescent="0.25">
      <c r="A184" s="50" t="s">
        <v>331</v>
      </c>
      <c r="B184" s="51" t="s">
        <v>330</v>
      </c>
      <c r="C184" s="51" t="s">
        <v>303</v>
      </c>
      <c r="D184" s="52" t="s">
        <v>8</v>
      </c>
      <c r="E184" s="52"/>
      <c r="F184" s="52"/>
      <c r="G184" s="53">
        <f>H184+J184+K184+L184</f>
        <v>71329152</v>
      </c>
      <c r="H184" s="53">
        <f t="shared" ref="H184:N184" si="47">SUM(H185:H200)</f>
        <v>70591672</v>
      </c>
      <c r="I184" s="53">
        <f t="shared" si="47"/>
        <v>0</v>
      </c>
      <c r="J184" s="53">
        <f t="shared" si="47"/>
        <v>737480</v>
      </c>
      <c r="K184" s="53">
        <f t="shared" si="47"/>
        <v>0</v>
      </c>
      <c r="L184" s="53">
        <f t="shared" si="47"/>
        <v>0</v>
      </c>
      <c r="M184" s="53">
        <f t="shared" si="47"/>
        <v>0</v>
      </c>
      <c r="N184" s="59">
        <f t="shared" si="47"/>
        <v>0</v>
      </c>
    </row>
    <row r="185" spans="1:14" s="11" customFormat="1" ht="30" customHeight="1" x14ac:dyDescent="0.25">
      <c r="A185" s="37" t="s">
        <v>137</v>
      </c>
      <c r="B185" s="64" t="s">
        <v>17</v>
      </c>
      <c r="C185" s="64" t="s">
        <v>322</v>
      </c>
      <c r="D185" s="64" t="s">
        <v>17</v>
      </c>
      <c r="E185" s="64" t="s">
        <v>357</v>
      </c>
      <c r="F185" s="38" t="s">
        <v>123</v>
      </c>
      <c r="G185" s="36">
        <f t="shared" ref="G185:G187" si="48">H185+J185+K185+L185</f>
        <v>506884</v>
      </c>
      <c r="H185" s="36">
        <v>506884</v>
      </c>
      <c r="I185" s="36"/>
      <c r="J185" s="36"/>
      <c r="K185" s="36"/>
      <c r="L185" s="36"/>
      <c r="M185" s="36"/>
      <c r="N185" s="56"/>
    </row>
    <row r="186" spans="1:14" s="11" customFormat="1" ht="30" customHeight="1" x14ac:dyDescent="0.25">
      <c r="A186" s="37" t="s">
        <v>137</v>
      </c>
      <c r="B186" s="64" t="s">
        <v>17</v>
      </c>
      <c r="C186" s="64" t="s">
        <v>322</v>
      </c>
      <c r="D186" s="64" t="s">
        <v>17</v>
      </c>
      <c r="E186" s="64" t="s">
        <v>358</v>
      </c>
      <c r="F186" s="38" t="s">
        <v>122</v>
      </c>
      <c r="G186" s="36">
        <f t="shared" si="48"/>
        <v>41492280</v>
      </c>
      <c r="H186" s="36">
        <f>41642280-150000</f>
        <v>41492280</v>
      </c>
      <c r="I186" s="36"/>
      <c r="J186" s="36"/>
      <c r="K186" s="36"/>
      <c r="L186" s="36"/>
      <c r="M186" s="36"/>
      <c r="N186" s="56"/>
    </row>
    <row r="187" spans="1:14" s="11" customFormat="1" ht="30" customHeight="1" x14ac:dyDescent="0.25">
      <c r="A187" s="37" t="s">
        <v>137</v>
      </c>
      <c r="B187" s="64" t="s">
        <v>17</v>
      </c>
      <c r="C187" s="64" t="s">
        <v>322</v>
      </c>
      <c r="D187" s="64" t="s">
        <v>17</v>
      </c>
      <c r="E187" s="64" t="s">
        <v>358</v>
      </c>
      <c r="F187" s="38" t="s">
        <v>150</v>
      </c>
      <c r="G187" s="36">
        <f t="shared" si="48"/>
        <v>12024870</v>
      </c>
      <c r="H187" s="36">
        <f>12064870-40000</f>
        <v>12024870</v>
      </c>
      <c r="I187" s="36"/>
      <c r="J187" s="36"/>
      <c r="K187" s="36"/>
      <c r="L187" s="36"/>
      <c r="M187" s="36"/>
      <c r="N187" s="56"/>
    </row>
    <row r="188" spans="1:14" s="11" customFormat="1" ht="30" customHeight="1" x14ac:dyDescent="0.25">
      <c r="A188" s="37" t="s">
        <v>137</v>
      </c>
      <c r="B188" s="64" t="s">
        <v>17</v>
      </c>
      <c r="C188" s="64" t="s">
        <v>322</v>
      </c>
      <c r="D188" s="64" t="s">
        <v>17</v>
      </c>
      <c r="E188" s="64" t="s">
        <v>359</v>
      </c>
      <c r="F188" s="38" t="s">
        <v>355</v>
      </c>
      <c r="G188" s="36">
        <f>H188+J188+K188+L188</f>
        <v>0</v>
      </c>
      <c r="H188" s="36"/>
      <c r="I188" s="36"/>
      <c r="J188" s="36"/>
      <c r="K188" s="36"/>
      <c r="L188" s="36"/>
      <c r="M188" s="36"/>
      <c r="N188" s="56"/>
    </row>
    <row r="189" spans="1:14" s="11" customFormat="1" ht="30" customHeight="1" x14ac:dyDescent="0.25">
      <c r="A189" s="37" t="s">
        <v>137</v>
      </c>
      <c r="B189" s="64" t="s">
        <v>17</v>
      </c>
      <c r="C189" s="64" t="s">
        <v>322</v>
      </c>
      <c r="D189" s="64" t="s">
        <v>17</v>
      </c>
      <c r="E189" s="38"/>
      <c r="F189" s="38" t="s">
        <v>356</v>
      </c>
      <c r="G189" s="36">
        <f t="shared" ref="G189:G193" si="49">H189+J189+K189+L189</f>
        <v>546420.89</v>
      </c>
      <c r="H189" s="36"/>
      <c r="I189" s="36"/>
      <c r="J189" s="36">
        <f>566420.89-20000</f>
        <v>546420.89</v>
      </c>
      <c r="K189" s="36"/>
      <c r="L189" s="36"/>
      <c r="M189" s="36"/>
      <c r="N189" s="56"/>
    </row>
    <row r="190" spans="1:14" s="11" customFormat="1" ht="30" customHeight="1" x14ac:dyDescent="0.25">
      <c r="A190" s="37" t="s">
        <v>445</v>
      </c>
      <c r="B190" s="64" t="s">
        <v>17</v>
      </c>
      <c r="C190" s="64" t="s">
        <v>322</v>
      </c>
      <c r="D190" s="64" t="s">
        <v>446</v>
      </c>
      <c r="E190" s="38" t="s">
        <v>447</v>
      </c>
      <c r="F190" s="38" t="s">
        <v>123</v>
      </c>
      <c r="G190" s="36">
        <f t="shared" si="49"/>
        <v>5000</v>
      </c>
      <c r="H190" s="36">
        <v>5000</v>
      </c>
      <c r="I190" s="36"/>
      <c r="J190" s="36"/>
      <c r="K190" s="36"/>
      <c r="L190" s="36"/>
      <c r="M190" s="36"/>
      <c r="N190" s="56"/>
    </row>
    <row r="191" spans="1:14" s="11" customFormat="1" ht="30" customHeight="1" x14ac:dyDescent="0.25">
      <c r="A191" s="37" t="s">
        <v>445</v>
      </c>
      <c r="B191" s="64" t="s">
        <v>17</v>
      </c>
      <c r="C191" s="64" t="s">
        <v>322</v>
      </c>
      <c r="D191" s="64" t="s">
        <v>446</v>
      </c>
      <c r="E191" s="38" t="s">
        <v>447</v>
      </c>
      <c r="F191" s="38" t="s">
        <v>122</v>
      </c>
      <c r="G191" s="36">
        <f t="shared" si="49"/>
        <v>150000</v>
      </c>
      <c r="H191" s="36">
        <v>150000</v>
      </c>
      <c r="I191" s="36"/>
      <c r="J191" s="36"/>
      <c r="K191" s="36"/>
      <c r="L191" s="36"/>
      <c r="M191" s="36"/>
      <c r="N191" s="56"/>
    </row>
    <row r="192" spans="1:14" s="11" customFormat="1" ht="30" customHeight="1" x14ac:dyDescent="0.25">
      <c r="A192" s="37" t="s">
        <v>445</v>
      </c>
      <c r="B192" s="64" t="s">
        <v>17</v>
      </c>
      <c r="C192" s="64" t="s">
        <v>322</v>
      </c>
      <c r="D192" s="64" t="s">
        <v>446</v>
      </c>
      <c r="E192" s="38" t="s">
        <v>447</v>
      </c>
      <c r="F192" s="38" t="s">
        <v>150</v>
      </c>
      <c r="G192" s="36">
        <f t="shared" si="49"/>
        <v>40000</v>
      </c>
      <c r="H192" s="36">
        <v>40000</v>
      </c>
      <c r="I192" s="36"/>
      <c r="J192" s="36"/>
      <c r="K192" s="36"/>
      <c r="L192" s="36"/>
      <c r="M192" s="36"/>
      <c r="N192" s="56"/>
    </row>
    <row r="193" spans="1:14" s="54" customFormat="1" ht="38.4" customHeight="1" x14ac:dyDescent="0.25">
      <c r="A193" s="37" t="s">
        <v>445</v>
      </c>
      <c r="B193" s="64" t="s">
        <v>17</v>
      </c>
      <c r="C193" s="64" t="s">
        <v>322</v>
      </c>
      <c r="D193" s="64" t="s">
        <v>446</v>
      </c>
      <c r="E193" s="38"/>
      <c r="F193" s="38" t="s">
        <v>356</v>
      </c>
      <c r="G193" s="36">
        <f t="shared" si="49"/>
        <v>20000</v>
      </c>
      <c r="H193" s="36"/>
      <c r="I193" s="36"/>
      <c r="J193" s="36">
        <v>20000</v>
      </c>
      <c r="K193" s="36"/>
      <c r="L193" s="36"/>
      <c r="M193" s="36"/>
      <c r="N193" s="56"/>
    </row>
    <row r="194" spans="1:14" s="11" customFormat="1" ht="30" customHeight="1" x14ac:dyDescent="0.25">
      <c r="A194" s="37" t="s">
        <v>24</v>
      </c>
      <c r="B194" s="64" t="s">
        <v>17</v>
      </c>
      <c r="C194" s="64" t="s">
        <v>321</v>
      </c>
      <c r="D194" s="64" t="s">
        <v>18</v>
      </c>
      <c r="E194" s="64" t="s">
        <v>360</v>
      </c>
      <c r="F194" s="38" t="s">
        <v>122</v>
      </c>
      <c r="G194" s="36">
        <f t="shared" ref="G194:G197" si="50">H194+J194+K194+L194</f>
        <v>0</v>
      </c>
      <c r="H194" s="36"/>
      <c r="I194" s="36"/>
      <c r="J194" s="36"/>
      <c r="K194" s="36"/>
      <c r="L194" s="36"/>
      <c r="M194" s="36"/>
      <c r="N194" s="56"/>
    </row>
    <row r="195" spans="1:14" s="11" customFormat="1" ht="30" customHeight="1" x14ac:dyDescent="0.25">
      <c r="A195" s="37" t="s">
        <v>338</v>
      </c>
      <c r="B195" s="64" t="s">
        <v>17</v>
      </c>
      <c r="C195" s="64" t="s">
        <v>321</v>
      </c>
      <c r="D195" s="64" t="s">
        <v>21</v>
      </c>
      <c r="E195" s="64"/>
      <c r="F195" s="38"/>
      <c r="G195" s="36">
        <f t="shared" si="50"/>
        <v>0</v>
      </c>
      <c r="H195" s="36"/>
      <c r="I195" s="36"/>
      <c r="J195" s="36"/>
      <c r="K195" s="36"/>
      <c r="L195" s="36"/>
      <c r="M195" s="36"/>
      <c r="N195" s="56"/>
    </row>
    <row r="196" spans="1:14" s="54" customFormat="1" ht="30" customHeight="1" x14ac:dyDescent="0.25">
      <c r="A196" s="37" t="s">
        <v>25</v>
      </c>
      <c r="B196" s="64" t="s">
        <v>17</v>
      </c>
      <c r="C196" s="64" t="s">
        <v>323</v>
      </c>
      <c r="D196" s="64" t="s">
        <v>19</v>
      </c>
      <c r="E196" s="64" t="s">
        <v>362</v>
      </c>
      <c r="F196" s="38" t="s">
        <v>123</v>
      </c>
      <c r="G196" s="36">
        <f t="shared" si="50"/>
        <v>153078</v>
      </c>
      <c r="H196" s="36">
        <v>153078</v>
      </c>
      <c r="I196" s="36"/>
      <c r="J196" s="36"/>
      <c r="K196" s="36"/>
      <c r="L196" s="36"/>
      <c r="M196" s="36"/>
      <c r="N196" s="56"/>
    </row>
    <row r="197" spans="1:14" s="11" customFormat="1" ht="30" customHeight="1" x14ac:dyDescent="0.25">
      <c r="A197" s="37" t="s">
        <v>25</v>
      </c>
      <c r="B197" s="64" t="s">
        <v>17</v>
      </c>
      <c r="C197" s="64" t="s">
        <v>323</v>
      </c>
      <c r="D197" s="64" t="s">
        <v>19</v>
      </c>
      <c r="E197" s="64" t="s">
        <v>361</v>
      </c>
      <c r="F197" s="38" t="s">
        <v>122</v>
      </c>
      <c r="G197" s="36">
        <f t="shared" si="50"/>
        <v>12575970</v>
      </c>
      <c r="H197" s="36">
        <v>12575970</v>
      </c>
      <c r="I197" s="36"/>
      <c r="J197" s="36"/>
      <c r="K197" s="36"/>
      <c r="L197" s="36"/>
      <c r="M197" s="36"/>
      <c r="N197" s="56"/>
    </row>
    <row r="198" spans="1:14" s="11" customFormat="1" ht="30" customHeight="1" x14ac:dyDescent="0.25">
      <c r="A198" s="37" t="s">
        <v>25</v>
      </c>
      <c r="B198" s="64" t="s">
        <v>17</v>
      </c>
      <c r="C198" s="64" t="s">
        <v>323</v>
      </c>
      <c r="D198" s="64" t="s">
        <v>19</v>
      </c>
      <c r="E198" s="64" t="s">
        <v>361</v>
      </c>
      <c r="F198" s="38" t="s">
        <v>150</v>
      </c>
      <c r="G198" s="36">
        <f>H198+J198+K198+L198</f>
        <v>3643590</v>
      </c>
      <c r="H198" s="36">
        <v>3643590</v>
      </c>
      <c r="I198" s="36"/>
      <c r="J198" s="36"/>
      <c r="K198" s="36"/>
      <c r="L198" s="36"/>
      <c r="M198" s="36"/>
      <c r="N198" s="56"/>
    </row>
    <row r="199" spans="1:14" s="11" customFormat="1" ht="30" customHeight="1" x14ac:dyDescent="0.25">
      <c r="A199" s="37" t="s">
        <v>25</v>
      </c>
      <c r="B199" s="64" t="s">
        <v>17</v>
      </c>
      <c r="C199" s="64" t="s">
        <v>323</v>
      </c>
      <c r="D199" s="64" t="s">
        <v>19</v>
      </c>
      <c r="E199" s="64" t="s">
        <v>363</v>
      </c>
      <c r="F199" s="38" t="s">
        <v>355</v>
      </c>
      <c r="G199" s="36">
        <f t="shared" ref="G199:G203" si="51">H199+J199+K199+L199</f>
        <v>0</v>
      </c>
      <c r="H199" s="36"/>
      <c r="I199" s="36"/>
      <c r="J199" s="36"/>
      <c r="K199" s="36"/>
      <c r="L199" s="36"/>
      <c r="M199" s="36"/>
      <c r="N199" s="56"/>
    </row>
    <row r="200" spans="1:14" s="11" customFormat="1" ht="30" customHeight="1" x14ac:dyDescent="0.25">
      <c r="A200" s="37" t="s">
        <v>25</v>
      </c>
      <c r="B200" s="64" t="s">
        <v>17</v>
      </c>
      <c r="C200" s="64" t="s">
        <v>323</v>
      </c>
      <c r="D200" s="64" t="s">
        <v>19</v>
      </c>
      <c r="E200" s="38"/>
      <c r="F200" s="38" t="s">
        <v>356</v>
      </c>
      <c r="G200" s="36">
        <f t="shared" si="51"/>
        <v>171059.11</v>
      </c>
      <c r="H200" s="36"/>
      <c r="I200" s="36"/>
      <c r="J200" s="36">
        <v>171059.11</v>
      </c>
      <c r="K200" s="36"/>
      <c r="L200" s="36"/>
      <c r="M200" s="36"/>
      <c r="N200" s="56"/>
    </row>
    <row r="201" spans="1:14" s="11" customFormat="1" ht="30" customHeight="1" x14ac:dyDescent="0.25">
      <c r="A201" s="50" t="s">
        <v>335</v>
      </c>
      <c r="B201" s="51" t="s">
        <v>332</v>
      </c>
      <c r="C201" s="52" t="s">
        <v>8</v>
      </c>
      <c r="D201" s="52" t="s">
        <v>8</v>
      </c>
      <c r="E201" s="52"/>
      <c r="F201" s="52"/>
      <c r="G201" s="53">
        <f t="shared" si="51"/>
        <v>0</v>
      </c>
      <c r="H201" s="53">
        <f t="shared" ref="H201:K201" si="52">SUM(H202:H203)</f>
        <v>0</v>
      </c>
      <c r="I201" s="53">
        <f t="shared" si="52"/>
        <v>0</v>
      </c>
      <c r="J201" s="53">
        <f t="shared" si="52"/>
        <v>0</v>
      </c>
      <c r="K201" s="53">
        <f t="shared" si="52"/>
        <v>0</v>
      </c>
      <c r="L201" s="53">
        <f t="shared" ref="L201" si="53">SUM(L202:L203)</f>
        <v>0</v>
      </c>
      <c r="M201" s="53">
        <f t="shared" ref="M201:N201" si="54">SUM(M202:M203)</f>
        <v>0</v>
      </c>
      <c r="N201" s="59">
        <f t="shared" si="54"/>
        <v>0</v>
      </c>
    </row>
    <row r="202" spans="1:14" s="54" customFormat="1" ht="30" customHeight="1" x14ac:dyDescent="0.25">
      <c r="A202" s="37" t="s">
        <v>36</v>
      </c>
      <c r="B202" s="64" t="s">
        <v>20</v>
      </c>
      <c r="C202" s="64" t="s">
        <v>321</v>
      </c>
      <c r="D202" s="64" t="s">
        <v>32</v>
      </c>
      <c r="E202" s="38"/>
      <c r="F202" s="38"/>
      <c r="G202" s="36">
        <f t="shared" si="51"/>
        <v>0</v>
      </c>
      <c r="H202" s="36"/>
      <c r="I202" s="36"/>
      <c r="J202" s="36"/>
      <c r="K202" s="36"/>
      <c r="L202" s="36"/>
      <c r="M202" s="36"/>
      <c r="N202" s="56"/>
    </row>
    <row r="203" spans="1:14" s="11" customFormat="1" ht="30" customHeight="1" x14ac:dyDescent="0.25">
      <c r="A203" s="37" t="s">
        <v>312</v>
      </c>
      <c r="B203" s="64" t="s">
        <v>20</v>
      </c>
      <c r="C203" s="64" t="s">
        <v>34</v>
      </c>
      <c r="D203" s="64" t="s">
        <v>313</v>
      </c>
      <c r="E203" s="38"/>
      <c r="F203" s="38"/>
      <c r="G203" s="36">
        <f t="shared" si="51"/>
        <v>0</v>
      </c>
      <c r="H203" s="36"/>
      <c r="I203" s="36"/>
      <c r="J203" s="36"/>
      <c r="K203" s="36"/>
      <c r="L203" s="36"/>
      <c r="M203" s="36"/>
      <c r="N203" s="56"/>
    </row>
    <row r="204" spans="1:14" s="11" customFormat="1" ht="30" customHeight="1" x14ac:dyDescent="0.25">
      <c r="A204" s="50" t="s">
        <v>336</v>
      </c>
      <c r="B204" s="51" t="s">
        <v>333</v>
      </c>
      <c r="C204" s="52" t="s">
        <v>8</v>
      </c>
      <c r="D204" s="52" t="s">
        <v>8</v>
      </c>
      <c r="E204" s="52"/>
      <c r="F204" s="52"/>
      <c r="G204" s="53">
        <f>H204+J204+K204+L204</f>
        <v>351120</v>
      </c>
      <c r="H204" s="53">
        <f t="shared" ref="H204:N204" si="55">SUM(H205:H209)</f>
        <v>351120</v>
      </c>
      <c r="I204" s="53">
        <f t="shared" si="55"/>
        <v>0</v>
      </c>
      <c r="J204" s="53">
        <f>SUM(J205:J210)</f>
        <v>0</v>
      </c>
      <c r="K204" s="53">
        <f t="shared" si="55"/>
        <v>0</v>
      </c>
      <c r="L204" s="53">
        <f t="shared" si="55"/>
        <v>0</v>
      </c>
      <c r="M204" s="53">
        <f t="shared" si="55"/>
        <v>0</v>
      </c>
      <c r="N204" s="59">
        <f t="shared" si="55"/>
        <v>0</v>
      </c>
    </row>
    <row r="205" spans="1:14" s="11" customFormat="1" ht="30" customHeight="1" x14ac:dyDescent="0.25">
      <c r="A205" s="37" t="s">
        <v>317</v>
      </c>
      <c r="B205" s="64" t="s">
        <v>316</v>
      </c>
      <c r="C205" s="64" t="s">
        <v>319</v>
      </c>
      <c r="D205" s="64" t="s">
        <v>320</v>
      </c>
      <c r="E205" s="64" t="s">
        <v>364</v>
      </c>
      <c r="F205" s="38" t="s">
        <v>151</v>
      </c>
      <c r="G205" s="36">
        <f t="shared" ref="G205:G216" si="56">H205+J205+K205+L205</f>
        <v>351120</v>
      </c>
      <c r="H205" s="36">
        <v>351120</v>
      </c>
      <c r="I205" s="36"/>
      <c r="J205" s="36"/>
      <c r="K205" s="36"/>
      <c r="L205" s="36"/>
      <c r="M205" s="36"/>
      <c r="N205" s="56"/>
    </row>
    <row r="206" spans="1:14" s="11" customFormat="1" ht="30" customHeight="1" x14ac:dyDescent="0.25">
      <c r="A206" s="37" t="s">
        <v>317</v>
      </c>
      <c r="B206" s="64" t="s">
        <v>316</v>
      </c>
      <c r="C206" s="64" t="s">
        <v>319</v>
      </c>
      <c r="D206" s="64" t="s">
        <v>320</v>
      </c>
      <c r="E206" s="64" t="s">
        <v>365</v>
      </c>
      <c r="F206" s="38"/>
      <c r="G206" s="36">
        <f t="shared" si="56"/>
        <v>0</v>
      </c>
      <c r="H206" s="36"/>
      <c r="I206" s="36"/>
      <c r="J206" s="36"/>
      <c r="K206" s="36"/>
      <c r="L206" s="36"/>
      <c r="M206" s="36"/>
      <c r="N206" s="56"/>
    </row>
    <row r="207" spans="1:14" s="11" customFormat="1" ht="30" customHeight="1" x14ac:dyDescent="0.25">
      <c r="A207" s="37" t="s">
        <v>317</v>
      </c>
      <c r="B207" s="64" t="s">
        <v>316</v>
      </c>
      <c r="C207" s="64" t="s">
        <v>339</v>
      </c>
      <c r="D207" s="64" t="s">
        <v>390</v>
      </c>
      <c r="E207" s="64" t="s">
        <v>391</v>
      </c>
      <c r="F207" s="38"/>
      <c r="G207" s="36">
        <f t="shared" si="56"/>
        <v>0</v>
      </c>
      <c r="H207" s="36"/>
      <c r="I207" s="36"/>
      <c r="J207" s="36"/>
      <c r="K207" s="36"/>
      <c r="L207" s="36"/>
      <c r="M207" s="36"/>
      <c r="N207" s="56"/>
    </row>
    <row r="208" spans="1:14" s="11" customFormat="1" ht="30" customHeight="1" x14ac:dyDescent="0.25">
      <c r="A208" s="37" t="s">
        <v>317</v>
      </c>
      <c r="B208" s="64" t="s">
        <v>316</v>
      </c>
      <c r="C208" s="64" t="s">
        <v>339</v>
      </c>
      <c r="D208" s="64" t="s">
        <v>392</v>
      </c>
      <c r="E208" s="64" t="s">
        <v>393</v>
      </c>
      <c r="F208" s="38"/>
      <c r="G208" s="36">
        <f t="shared" si="56"/>
        <v>0</v>
      </c>
      <c r="H208" s="36"/>
      <c r="I208" s="36"/>
      <c r="J208" s="36"/>
      <c r="K208" s="36"/>
      <c r="L208" s="36"/>
      <c r="M208" s="36"/>
      <c r="N208" s="56"/>
    </row>
    <row r="209" spans="1:14" s="11" customFormat="1" ht="30" customHeight="1" x14ac:dyDescent="0.25">
      <c r="A209" s="37" t="s">
        <v>317</v>
      </c>
      <c r="B209" s="64" t="s">
        <v>316</v>
      </c>
      <c r="C209" s="64" t="s">
        <v>339</v>
      </c>
      <c r="D209" s="64" t="s">
        <v>394</v>
      </c>
      <c r="E209" s="64" t="s">
        <v>395</v>
      </c>
      <c r="F209" s="38"/>
      <c r="G209" s="36">
        <f t="shared" si="56"/>
        <v>0</v>
      </c>
      <c r="H209" s="36"/>
      <c r="I209" s="36"/>
      <c r="J209" s="36"/>
      <c r="K209" s="36"/>
      <c r="L209" s="36"/>
      <c r="M209" s="36"/>
      <c r="N209" s="56"/>
    </row>
    <row r="210" spans="1:14" s="11" customFormat="1" ht="30" customHeight="1" x14ac:dyDescent="0.25">
      <c r="A210" s="37" t="s">
        <v>317</v>
      </c>
      <c r="B210" s="64" t="s">
        <v>316</v>
      </c>
      <c r="C210" s="64" t="s">
        <v>34</v>
      </c>
      <c r="D210" s="64" t="s">
        <v>313</v>
      </c>
      <c r="E210" s="64"/>
      <c r="F210" s="38" t="s">
        <v>389</v>
      </c>
      <c r="G210" s="36">
        <f>H210+J210+K210+L210</f>
        <v>0</v>
      </c>
      <c r="H210" s="36"/>
      <c r="I210" s="36"/>
      <c r="J210" s="36"/>
      <c r="K210" s="36"/>
      <c r="L210" s="36"/>
      <c r="M210" s="36"/>
      <c r="N210" s="56"/>
    </row>
    <row r="211" spans="1:14" s="11" customFormat="1" ht="30" customHeight="1" x14ac:dyDescent="0.25">
      <c r="A211" s="50" t="s">
        <v>337</v>
      </c>
      <c r="B211" s="51" t="s">
        <v>334</v>
      </c>
      <c r="C211" s="52" t="s">
        <v>8</v>
      </c>
      <c r="D211" s="52" t="s">
        <v>8</v>
      </c>
      <c r="E211" s="52"/>
      <c r="F211" s="52"/>
      <c r="G211" s="53">
        <f t="shared" si="56"/>
        <v>22459087.75</v>
      </c>
      <c r="H211" s="53">
        <f>SUM(H212:H251)</f>
        <v>19550128</v>
      </c>
      <c r="I211" s="53">
        <f>SUM(I212:I244)</f>
        <v>0</v>
      </c>
      <c r="J211" s="53">
        <f>SUM(J212:J244)</f>
        <v>2908959.75</v>
      </c>
      <c r="K211" s="53">
        <f>SUM(K212:K244)</f>
        <v>0</v>
      </c>
      <c r="L211" s="53">
        <f>SUM(L212:L252)</f>
        <v>0</v>
      </c>
      <c r="M211" s="53">
        <f>SUM(M212:M244)</f>
        <v>0</v>
      </c>
      <c r="N211" s="53">
        <f>SUM(N212:N244)</f>
        <v>0</v>
      </c>
    </row>
    <row r="212" spans="1:14" s="11" customFormat="1" ht="30" customHeight="1" x14ac:dyDescent="0.25">
      <c r="A212" s="37" t="s">
        <v>26</v>
      </c>
      <c r="B212" s="64" t="s">
        <v>315</v>
      </c>
      <c r="C212" s="64" t="s">
        <v>318</v>
      </c>
      <c r="D212" s="64" t="s">
        <v>20</v>
      </c>
      <c r="E212" s="61" t="s">
        <v>366</v>
      </c>
      <c r="F212" s="62" t="s">
        <v>123</v>
      </c>
      <c r="G212" s="36">
        <f t="shared" si="56"/>
        <v>55150</v>
      </c>
      <c r="H212" s="36">
        <v>55150</v>
      </c>
      <c r="I212" s="36"/>
      <c r="J212" s="36"/>
      <c r="K212" s="36"/>
      <c r="L212" s="36"/>
      <c r="M212" s="36"/>
      <c r="N212" s="56"/>
    </row>
    <row r="213" spans="1:14" s="11" customFormat="1" ht="30" customHeight="1" x14ac:dyDescent="0.25">
      <c r="A213" s="37" t="s">
        <v>26</v>
      </c>
      <c r="B213" s="64" t="s">
        <v>315</v>
      </c>
      <c r="C213" s="64" t="s">
        <v>318</v>
      </c>
      <c r="D213" s="64" t="s">
        <v>20</v>
      </c>
      <c r="E213" s="64" t="s">
        <v>368</v>
      </c>
      <c r="F213" s="38"/>
      <c r="G213" s="36">
        <f t="shared" si="56"/>
        <v>0</v>
      </c>
      <c r="H213" s="36"/>
      <c r="I213" s="36"/>
      <c r="J213" s="36"/>
      <c r="K213" s="36"/>
      <c r="L213" s="36"/>
      <c r="M213" s="36"/>
      <c r="N213" s="56"/>
    </row>
    <row r="214" spans="1:14" s="11" customFormat="1" ht="30" customHeight="1" x14ac:dyDescent="0.25">
      <c r="A214" s="37" t="s">
        <v>26</v>
      </c>
      <c r="B214" s="64" t="s">
        <v>315</v>
      </c>
      <c r="C214" s="64" t="s">
        <v>318</v>
      </c>
      <c r="D214" s="64" t="s">
        <v>20</v>
      </c>
      <c r="E214" s="64" t="s">
        <v>369</v>
      </c>
      <c r="F214" s="38" t="s">
        <v>150</v>
      </c>
      <c r="G214" s="36">
        <f t="shared" si="56"/>
        <v>75100</v>
      </c>
      <c r="H214" s="36">
        <v>75100</v>
      </c>
      <c r="I214" s="36"/>
      <c r="J214" s="36"/>
      <c r="K214" s="36"/>
      <c r="L214" s="36"/>
      <c r="M214" s="36"/>
      <c r="N214" s="56"/>
    </row>
    <row r="215" spans="1:14" s="11" customFormat="1" ht="30" customHeight="1" x14ac:dyDescent="0.25">
      <c r="A215" s="37" t="s">
        <v>26</v>
      </c>
      <c r="B215" s="64" t="s">
        <v>315</v>
      </c>
      <c r="C215" s="64" t="s">
        <v>318</v>
      </c>
      <c r="D215" s="64" t="s">
        <v>21</v>
      </c>
      <c r="E215" s="63" t="s">
        <v>433</v>
      </c>
      <c r="F215" s="62" t="s">
        <v>123</v>
      </c>
      <c r="G215" s="36">
        <f t="shared" si="56"/>
        <v>20000</v>
      </c>
      <c r="H215" s="36">
        <v>20000</v>
      </c>
      <c r="I215" s="36"/>
      <c r="J215" s="36"/>
      <c r="K215" s="36"/>
      <c r="L215" s="36"/>
      <c r="M215" s="36"/>
      <c r="N215" s="56"/>
    </row>
    <row r="216" spans="1:14" s="11" customFormat="1" ht="30" customHeight="1" x14ac:dyDescent="0.25">
      <c r="A216" s="37" t="s">
        <v>27</v>
      </c>
      <c r="B216" s="64" t="s">
        <v>315</v>
      </c>
      <c r="C216" s="64" t="s">
        <v>318</v>
      </c>
      <c r="D216" s="64" t="s">
        <v>21</v>
      </c>
      <c r="E216" s="64" t="s">
        <v>450</v>
      </c>
      <c r="F216" s="38"/>
      <c r="G216" s="36">
        <f t="shared" si="56"/>
        <v>0</v>
      </c>
      <c r="H216" s="36"/>
      <c r="I216" s="36"/>
      <c r="J216" s="36"/>
      <c r="K216" s="36"/>
      <c r="L216" s="36"/>
      <c r="M216" s="36"/>
      <c r="N216" s="56"/>
    </row>
    <row r="217" spans="1:14" s="11" customFormat="1" ht="30" customHeight="1" x14ac:dyDescent="0.25">
      <c r="A217" s="37" t="s">
        <v>28</v>
      </c>
      <c r="B217" s="64" t="s">
        <v>315</v>
      </c>
      <c r="C217" s="64" t="s">
        <v>318</v>
      </c>
      <c r="D217" s="64" t="s">
        <v>22</v>
      </c>
      <c r="E217" s="64" t="s">
        <v>367</v>
      </c>
      <c r="F217" s="38" t="s">
        <v>123</v>
      </c>
      <c r="G217" s="36">
        <f>H217+J217+K217+L217</f>
        <v>7264520</v>
      </c>
      <c r="H217" s="36">
        <v>7264520</v>
      </c>
      <c r="I217" s="36"/>
      <c r="J217" s="36"/>
      <c r="K217" s="36"/>
      <c r="L217" s="36"/>
      <c r="M217" s="36"/>
      <c r="N217" s="56"/>
    </row>
    <row r="218" spans="1:14" s="11" customFormat="1" ht="30" customHeight="1" x14ac:dyDescent="0.25">
      <c r="A218" s="37" t="s">
        <v>28</v>
      </c>
      <c r="B218" s="64" t="s">
        <v>315</v>
      </c>
      <c r="C218" s="64" t="s">
        <v>318</v>
      </c>
      <c r="D218" s="64" t="s">
        <v>22</v>
      </c>
      <c r="E218" s="64" t="s">
        <v>370</v>
      </c>
      <c r="F218" s="38"/>
      <c r="G218" s="36">
        <f t="shared" ref="G218:G252" si="57">H218+J218+K218+L218</f>
        <v>0</v>
      </c>
      <c r="H218" s="36"/>
      <c r="I218" s="36"/>
      <c r="J218" s="36"/>
      <c r="K218" s="36"/>
      <c r="L218" s="36"/>
      <c r="M218" s="36"/>
      <c r="N218" s="56"/>
    </row>
    <row r="219" spans="1:14" s="11" customFormat="1" ht="30" customHeight="1" x14ac:dyDescent="0.25">
      <c r="A219" s="37" t="s">
        <v>28</v>
      </c>
      <c r="B219" s="64" t="s">
        <v>315</v>
      </c>
      <c r="C219" s="64" t="s">
        <v>318</v>
      </c>
      <c r="D219" s="64" t="s">
        <v>22</v>
      </c>
      <c r="E219" s="64" t="s">
        <v>371</v>
      </c>
      <c r="F219" s="38"/>
      <c r="G219" s="36">
        <f t="shared" si="57"/>
        <v>0</v>
      </c>
      <c r="H219" s="36"/>
      <c r="I219" s="36"/>
      <c r="J219" s="36"/>
      <c r="K219" s="36"/>
      <c r="L219" s="36"/>
      <c r="M219" s="36"/>
      <c r="N219" s="56"/>
    </row>
    <row r="220" spans="1:14" s="11" customFormat="1" ht="30" customHeight="1" x14ac:dyDescent="0.25">
      <c r="A220" s="37" t="s">
        <v>28</v>
      </c>
      <c r="B220" s="64" t="s">
        <v>315</v>
      </c>
      <c r="C220" s="64" t="s">
        <v>318</v>
      </c>
      <c r="D220" s="64" t="s">
        <v>22</v>
      </c>
      <c r="E220" s="64"/>
      <c r="F220" s="38" t="s">
        <v>431</v>
      </c>
      <c r="G220" s="36">
        <f t="shared" si="57"/>
        <v>0</v>
      </c>
      <c r="H220" s="36"/>
      <c r="I220" s="36"/>
      <c r="J220" s="36"/>
      <c r="K220" s="36"/>
      <c r="L220" s="36"/>
      <c r="M220" s="36"/>
      <c r="N220" s="56"/>
    </row>
    <row r="221" spans="1:14" s="11" customFormat="1" ht="30" customHeight="1" x14ac:dyDescent="0.25">
      <c r="A221" s="37" t="s">
        <v>29</v>
      </c>
      <c r="B221" s="64" t="s">
        <v>315</v>
      </c>
      <c r="C221" s="64" t="s">
        <v>318</v>
      </c>
      <c r="D221" s="64" t="s">
        <v>23</v>
      </c>
      <c r="E221" s="38"/>
      <c r="F221" s="38"/>
      <c r="G221" s="36">
        <f t="shared" si="57"/>
        <v>0</v>
      </c>
      <c r="H221" s="36"/>
      <c r="I221" s="36"/>
      <c r="J221" s="36"/>
      <c r="K221" s="36"/>
      <c r="L221" s="36"/>
      <c r="M221" s="36"/>
      <c r="N221" s="56"/>
    </row>
    <row r="222" spans="1:14" s="11" customFormat="1" ht="30" customHeight="1" x14ac:dyDescent="0.25">
      <c r="A222" s="37" t="s">
        <v>35</v>
      </c>
      <c r="B222" s="64" t="s">
        <v>315</v>
      </c>
      <c r="C222" s="64" t="s">
        <v>318</v>
      </c>
      <c r="D222" s="64" t="s">
        <v>30</v>
      </c>
      <c r="E222" s="64" t="s">
        <v>372</v>
      </c>
      <c r="F222" s="38" t="s">
        <v>123</v>
      </c>
      <c r="G222" s="36">
        <f t="shared" si="57"/>
        <v>1368410</v>
      </c>
      <c r="H222" s="36">
        <v>1368410</v>
      </c>
      <c r="I222" s="36"/>
      <c r="J222" s="36"/>
      <c r="K222" s="36"/>
      <c r="L222" s="36"/>
      <c r="M222" s="36"/>
      <c r="N222" s="56"/>
    </row>
    <row r="223" spans="1:14" s="11" customFormat="1" ht="30" customHeight="1" x14ac:dyDescent="0.25">
      <c r="A223" s="37" t="s">
        <v>35</v>
      </c>
      <c r="B223" s="64" t="s">
        <v>315</v>
      </c>
      <c r="C223" s="64" t="s">
        <v>318</v>
      </c>
      <c r="D223" s="64" t="s">
        <v>30</v>
      </c>
      <c r="E223" s="64" t="s">
        <v>373</v>
      </c>
      <c r="F223" s="38" t="s">
        <v>150</v>
      </c>
      <c r="G223" s="36">
        <f t="shared" si="57"/>
        <v>4951900</v>
      </c>
      <c r="H223" s="36">
        <v>4951900</v>
      </c>
      <c r="I223" s="36"/>
      <c r="J223" s="36"/>
      <c r="K223" s="36"/>
      <c r="L223" s="36"/>
      <c r="M223" s="36"/>
      <c r="N223" s="56"/>
    </row>
    <row r="224" spans="1:14" s="11" customFormat="1" ht="30" customHeight="1" x14ac:dyDescent="0.25">
      <c r="A224" s="37" t="s">
        <v>35</v>
      </c>
      <c r="B224" s="64" t="s">
        <v>315</v>
      </c>
      <c r="C224" s="64" t="s">
        <v>318</v>
      </c>
      <c r="D224" s="64" t="s">
        <v>30</v>
      </c>
      <c r="E224" s="64" t="s">
        <v>374</v>
      </c>
      <c r="F224" s="38"/>
      <c r="G224" s="36">
        <f t="shared" si="57"/>
        <v>0</v>
      </c>
      <c r="H224" s="36"/>
      <c r="I224" s="36"/>
      <c r="J224" s="36"/>
      <c r="K224" s="36"/>
      <c r="L224" s="36"/>
      <c r="M224" s="36"/>
      <c r="N224" s="56"/>
    </row>
    <row r="225" spans="1:14" s="11" customFormat="1" ht="30" customHeight="1" x14ac:dyDescent="0.25">
      <c r="A225" s="37" t="s">
        <v>35</v>
      </c>
      <c r="B225" s="64" t="s">
        <v>315</v>
      </c>
      <c r="C225" s="64" t="s">
        <v>318</v>
      </c>
      <c r="D225" s="64" t="s">
        <v>30</v>
      </c>
      <c r="E225" s="64"/>
      <c r="F225" s="38" t="s">
        <v>375</v>
      </c>
      <c r="G225" s="36">
        <f t="shared" si="57"/>
        <v>0</v>
      </c>
      <c r="H225" s="36"/>
      <c r="I225" s="36"/>
      <c r="J225" s="36"/>
      <c r="K225" s="36"/>
      <c r="L225" s="36"/>
      <c r="M225" s="36"/>
      <c r="N225" s="56"/>
    </row>
    <row r="226" spans="1:14" s="11" customFormat="1" ht="30" customHeight="1" x14ac:dyDescent="0.25">
      <c r="A226" s="37" t="s">
        <v>42</v>
      </c>
      <c r="B226" s="64" t="s">
        <v>315</v>
      </c>
      <c r="C226" s="64" t="s">
        <v>318</v>
      </c>
      <c r="D226" s="64" t="s">
        <v>31</v>
      </c>
      <c r="E226" s="64" t="s">
        <v>376</v>
      </c>
      <c r="F226" s="38" t="s">
        <v>123</v>
      </c>
      <c r="G226" s="36">
        <f t="shared" si="57"/>
        <v>473188</v>
      </c>
      <c r="H226" s="36">
        <v>473188</v>
      </c>
      <c r="I226" s="36"/>
      <c r="J226" s="36"/>
      <c r="K226" s="36"/>
      <c r="L226" s="36"/>
      <c r="M226" s="36"/>
      <c r="N226" s="56"/>
    </row>
    <row r="227" spans="1:14" s="11" customFormat="1" ht="30" customHeight="1" x14ac:dyDescent="0.25">
      <c r="A227" s="37" t="s">
        <v>42</v>
      </c>
      <c r="B227" s="64" t="s">
        <v>315</v>
      </c>
      <c r="C227" s="64" t="s">
        <v>318</v>
      </c>
      <c r="D227" s="64" t="s">
        <v>31</v>
      </c>
      <c r="E227" s="64" t="s">
        <v>377</v>
      </c>
      <c r="F227" s="38" t="s">
        <v>122</v>
      </c>
      <c r="G227" s="36">
        <f t="shared" si="57"/>
        <v>70000</v>
      </c>
      <c r="H227" s="36">
        <v>70000</v>
      </c>
      <c r="I227" s="36"/>
      <c r="J227" s="36"/>
      <c r="K227" s="36"/>
      <c r="L227" s="36"/>
      <c r="M227" s="36"/>
      <c r="N227" s="56"/>
    </row>
    <row r="228" spans="1:14" s="11" customFormat="1" ht="30" customHeight="1" x14ac:dyDescent="0.25">
      <c r="A228" s="37" t="s">
        <v>42</v>
      </c>
      <c r="B228" s="64" t="s">
        <v>315</v>
      </c>
      <c r="C228" s="64" t="s">
        <v>318</v>
      </c>
      <c r="D228" s="64" t="s">
        <v>31</v>
      </c>
      <c r="E228" s="64" t="s">
        <v>377</v>
      </c>
      <c r="F228" s="38" t="s">
        <v>150</v>
      </c>
      <c r="G228" s="36">
        <f t="shared" si="57"/>
        <v>1286320.7</v>
      </c>
      <c r="H228" s="36">
        <v>1286320.7</v>
      </c>
      <c r="I228" s="36"/>
      <c r="J228" s="36"/>
      <c r="K228" s="36"/>
      <c r="L228" s="36"/>
      <c r="M228" s="36"/>
      <c r="N228" s="56"/>
    </row>
    <row r="229" spans="1:14" s="11" customFormat="1" ht="30" customHeight="1" x14ac:dyDescent="0.25">
      <c r="A229" s="37" t="s">
        <v>42</v>
      </c>
      <c r="B229" s="64" t="s">
        <v>315</v>
      </c>
      <c r="C229" s="64" t="s">
        <v>318</v>
      </c>
      <c r="D229" s="64" t="s">
        <v>31</v>
      </c>
      <c r="E229" s="64" t="s">
        <v>378</v>
      </c>
      <c r="F229" s="38"/>
      <c r="G229" s="36">
        <f t="shared" si="57"/>
        <v>0</v>
      </c>
      <c r="H229" s="36"/>
      <c r="I229" s="36"/>
      <c r="J229" s="36"/>
      <c r="K229" s="36"/>
      <c r="L229" s="36"/>
      <c r="M229" s="36"/>
      <c r="N229" s="56"/>
    </row>
    <row r="230" spans="1:14" s="11" customFormat="1" ht="30" customHeight="1" x14ac:dyDescent="0.25">
      <c r="A230" s="37" t="s">
        <v>42</v>
      </c>
      <c r="B230" s="64" t="s">
        <v>315</v>
      </c>
      <c r="C230" s="64" t="s">
        <v>318</v>
      </c>
      <c r="D230" s="64" t="s">
        <v>31</v>
      </c>
      <c r="E230" s="38"/>
      <c r="F230" s="38" t="s">
        <v>379</v>
      </c>
      <c r="G230" s="36">
        <f t="shared" si="57"/>
        <v>441000</v>
      </c>
      <c r="H230" s="36"/>
      <c r="I230" s="36"/>
      <c r="J230" s="36">
        <v>441000</v>
      </c>
      <c r="K230" s="36"/>
      <c r="L230" s="36"/>
      <c r="M230" s="36"/>
      <c r="N230" s="56"/>
    </row>
    <row r="231" spans="1:14" s="11" customFormat="1" ht="30" customHeight="1" x14ac:dyDescent="0.25">
      <c r="A231" s="37" t="s">
        <v>42</v>
      </c>
      <c r="B231" s="64" t="s">
        <v>315</v>
      </c>
      <c r="C231" s="64" t="s">
        <v>318</v>
      </c>
      <c r="D231" s="64" t="s">
        <v>31</v>
      </c>
      <c r="E231" s="38"/>
      <c r="F231" s="38" t="s">
        <v>380</v>
      </c>
      <c r="G231" s="36">
        <f t="shared" si="57"/>
        <v>132300</v>
      </c>
      <c r="H231" s="36"/>
      <c r="I231" s="36"/>
      <c r="J231" s="36">
        <v>132300</v>
      </c>
      <c r="K231" s="36"/>
      <c r="L231" s="36"/>
      <c r="M231" s="36"/>
      <c r="N231" s="56"/>
    </row>
    <row r="232" spans="1:14" s="11" customFormat="1" ht="30" customHeight="1" x14ac:dyDescent="0.25">
      <c r="A232" s="37" t="s">
        <v>42</v>
      </c>
      <c r="B232" s="64" t="s">
        <v>315</v>
      </c>
      <c r="C232" s="64" t="s">
        <v>318</v>
      </c>
      <c r="D232" s="64" t="s">
        <v>31</v>
      </c>
      <c r="E232" s="38"/>
      <c r="F232" s="38" t="s">
        <v>381</v>
      </c>
      <c r="G232" s="36">
        <f t="shared" si="57"/>
        <v>2283700.9500000002</v>
      </c>
      <c r="H232" s="36"/>
      <c r="I232" s="36"/>
      <c r="J232" s="36">
        <v>2283700.9500000002</v>
      </c>
      <c r="K232" s="36"/>
      <c r="L232" s="36"/>
      <c r="M232" s="36"/>
      <c r="N232" s="56"/>
    </row>
    <row r="233" spans="1:14" s="11" customFormat="1" ht="30" customHeight="1" x14ac:dyDescent="0.25">
      <c r="A233" s="37" t="s">
        <v>42</v>
      </c>
      <c r="B233" s="64" t="s">
        <v>315</v>
      </c>
      <c r="C233" s="64" t="s">
        <v>318</v>
      </c>
      <c r="D233" s="64" t="s">
        <v>31</v>
      </c>
      <c r="E233" s="38"/>
      <c r="F233" s="38" t="s">
        <v>382</v>
      </c>
      <c r="G233" s="36">
        <f t="shared" si="57"/>
        <v>51958.8</v>
      </c>
      <c r="H233" s="36"/>
      <c r="I233" s="36"/>
      <c r="J233" s="36">
        <v>51958.8</v>
      </c>
      <c r="K233" s="36"/>
      <c r="L233" s="36"/>
      <c r="M233" s="36"/>
      <c r="N233" s="56"/>
    </row>
    <row r="234" spans="1:14" s="11" customFormat="1" ht="30" customHeight="1" x14ac:dyDescent="0.25">
      <c r="A234" s="37" t="s">
        <v>42</v>
      </c>
      <c r="B234" s="64" t="s">
        <v>315</v>
      </c>
      <c r="C234" s="64" t="s">
        <v>318</v>
      </c>
      <c r="D234" s="64" t="s">
        <v>31</v>
      </c>
      <c r="E234" s="38"/>
      <c r="F234" s="38" t="s">
        <v>403</v>
      </c>
      <c r="G234" s="36">
        <f t="shared" si="57"/>
        <v>0</v>
      </c>
      <c r="H234" s="36"/>
      <c r="I234" s="36"/>
      <c r="J234" s="36"/>
      <c r="K234" s="36"/>
      <c r="L234" s="36"/>
      <c r="M234" s="36"/>
      <c r="N234" s="56"/>
    </row>
    <row r="235" spans="1:14" s="11" customFormat="1" ht="30" customHeight="1" x14ac:dyDescent="0.25">
      <c r="A235" s="37" t="s">
        <v>317</v>
      </c>
      <c r="B235" s="64" t="s">
        <v>316</v>
      </c>
      <c r="C235" s="64" t="s">
        <v>318</v>
      </c>
      <c r="D235" s="64" t="s">
        <v>313</v>
      </c>
      <c r="E235" s="64" t="s">
        <v>388</v>
      </c>
      <c r="F235" s="38"/>
      <c r="G235" s="36">
        <f t="shared" si="57"/>
        <v>0</v>
      </c>
      <c r="H235" s="36"/>
      <c r="I235" s="36"/>
      <c r="J235" s="36"/>
      <c r="K235" s="36"/>
      <c r="L235" s="36"/>
      <c r="M235" s="36"/>
      <c r="N235" s="56"/>
    </row>
    <row r="236" spans="1:14" s="11" customFormat="1" ht="30" customHeight="1" x14ac:dyDescent="0.25">
      <c r="A236" s="37" t="s">
        <v>37</v>
      </c>
      <c r="B236" s="64" t="s">
        <v>32</v>
      </c>
      <c r="C236" s="64" t="s">
        <v>318</v>
      </c>
      <c r="D236" s="64" t="s">
        <v>33</v>
      </c>
      <c r="E236" s="64" t="s">
        <v>383</v>
      </c>
      <c r="F236" s="38" t="s">
        <v>123</v>
      </c>
      <c r="G236" s="36">
        <f t="shared" si="57"/>
        <v>165000</v>
      </c>
      <c r="H236" s="36">
        <v>165000</v>
      </c>
      <c r="I236" s="36"/>
      <c r="J236" s="36"/>
      <c r="K236" s="36"/>
      <c r="L236" s="36"/>
      <c r="M236" s="36"/>
      <c r="N236" s="56"/>
    </row>
    <row r="237" spans="1:14" s="11" customFormat="1" ht="30" customHeight="1" x14ac:dyDescent="0.25">
      <c r="A237" s="37" t="s">
        <v>37</v>
      </c>
      <c r="B237" s="64" t="s">
        <v>32</v>
      </c>
      <c r="C237" s="64" t="s">
        <v>318</v>
      </c>
      <c r="D237" s="64" t="s">
        <v>33</v>
      </c>
      <c r="E237" s="64" t="s">
        <v>384</v>
      </c>
      <c r="F237" s="38" t="s">
        <v>122</v>
      </c>
      <c r="G237" s="36">
        <f t="shared" si="57"/>
        <v>3200000</v>
      </c>
      <c r="H237" s="36">
        <v>3200000</v>
      </c>
      <c r="I237" s="36"/>
      <c r="J237" s="36"/>
      <c r="K237" s="36"/>
      <c r="L237" s="36"/>
      <c r="M237" s="36"/>
      <c r="N237" s="56"/>
    </row>
    <row r="238" spans="1:14" s="11" customFormat="1" ht="30" customHeight="1" x14ac:dyDescent="0.25">
      <c r="A238" s="37" t="s">
        <v>37</v>
      </c>
      <c r="B238" s="64" t="s">
        <v>32</v>
      </c>
      <c r="C238" s="64" t="s">
        <v>318</v>
      </c>
      <c r="D238" s="64" t="s">
        <v>33</v>
      </c>
      <c r="E238" s="64" t="s">
        <v>385</v>
      </c>
      <c r="F238" s="38"/>
      <c r="G238" s="36">
        <f t="shared" si="57"/>
        <v>0</v>
      </c>
      <c r="H238" s="36"/>
      <c r="I238" s="36"/>
      <c r="J238" s="36"/>
      <c r="K238" s="36"/>
      <c r="L238" s="36"/>
      <c r="M238" s="36"/>
      <c r="N238" s="56"/>
    </row>
    <row r="239" spans="1:14" s="11" customFormat="1" ht="30" customHeight="1" x14ac:dyDescent="0.25">
      <c r="A239" s="37" t="s">
        <v>37</v>
      </c>
      <c r="B239" s="64" t="s">
        <v>32</v>
      </c>
      <c r="C239" s="64" t="s">
        <v>318</v>
      </c>
      <c r="D239" s="64" t="s">
        <v>33</v>
      </c>
      <c r="E239" s="64"/>
      <c r="F239" s="38" t="s">
        <v>386</v>
      </c>
      <c r="G239" s="36">
        <f t="shared" si="57"/>
        <v>0</v>
      </c>
      <c r="H239" s="36"/>
      <c r="I239" s="36"/>
      <c r="J239" s="36"/>
      <c r="K239" s="36"/>
      <c r="L239" s="36"/>
      <c r="M239" s="36"/>
      <c r="N239" s="56"/>
    </row>
    <row r="240" spans="1:14" s="11" customFormat="1" ht="30" customHeight="1" x14ac:dyDescent="0.25">
      <c r="A240" s="37" t="s">
        <v>37</v>
      </c>
      <c r="B240" s="64" t="s">
        <v>32</v>
      </c>
      <c r="C240" s="64" t="s">
        <v>318</v>
      </c>
      <c r="D240" s="64" t="s">
        <v>33</v>
      </c>
      <c r="E240" s="64"/>
      <c r="F240" s="38" t="s">
        <v>432</v>
      </c>
      <c r="G240" s="36">
        <f t="shared" si="57"/>
        <v>0</v>
      </c>
      <c r="H240" s="36"/>
      <c r="I240" s="36"/>
      <c r="J240" s="36"/>
      <c r="K240" s="36"/>
      <c r="L240" s="36"/>
      <c r="M240" s="36"/>
      <c r="N240" s="56"/>
    </row>
    <row r="241" spans="1:14" s="11" customFormat="1" ht="30" customHeight="1" x14ac:dyDescent="0.25">
      <c r="A241" s="37" t="s">
        <v>37</v>
      </c>
      <c r="B241" s="64" t="s">
        <v>32</v>
      </c>
      <c r="C241" s="64" t="s">
        <v>340</v>
      </c>
      <c r="D241" s="64" t="s">
        <v>33</v>
      </c>
      <c r="E241" s="38"/>
      <c r="F241" s="38"/>
      <c r="G241" s="36">
        <f t="shared" si="57"/>
        <v>0</v>
      </c>
      <c r="H241" s="36"/>
      <c r="I241" s="36"/>
      <c r="J241" s="36"/>
      <c r="K241" s="36"/>
      <c r="L241" s="36"/>
      <c r="M241" s="36"/>
      <c r="N241" s="56"/>
    </row>
    <row r="242" spans="1:14" s="11" customFormat="1" ht="30" customHeight="1" x14ac:dyDescent="0.25">
      <c r="A242" s="37" t="s">
        <v>37</v>
      </c>
      <c r="B242" s="64" t="s">
        <v>32</v>
      </c>
      <c r="C242" s="64" t="s">
        <v>318</v>
      </c>
      <c r="D242" s="64" t="s">
        <v>439</v>
      </c>
      <c r="E242" s="38" t="s">
        <v>438</v>
      </c>
      <c r="F242" s="64" t="s">
        <v>123</v>
      </c>
      <c r="G242" s="36">
        <f t="shared" si="57"/>
        <v>154600</v>
      </c>
      <c r="H242" s="36">
        <v>154600</v>
      </c>
      <c r="I242" s="36"/>
      <c r="J242" s="36"/>
      <c r="K242" s="36"/>
      <c r="L242" s="36"/>
      <c r="M242" s="36"/>
      <c r="N242" s="56"/>
    </row>
    <row r="243" spans="1:14" s="11" customFormat="1" ht="30" customHeight="1" x14ac:dyDescent="0.25">
      <c r="A243" s="37" t="s">
        <v>38</v>
      </c>
      <c r="B243" s="64" t="s">
        <v>32</v>
      </c>
      <c r="C243" s="64" t="s">
        <v>318</v>
      </c>
      <c r="D243" s="64" t="s">
        <v>443</v>
      </c>
      <c r="E243" s="38" t="s">
        <v>444</v>
      </c>
      <c r="F243" s="64" t="s">
        <v>123</v>
      </c>
      <c r="G243" s="36">
        <f t="shared" si="57"/>
        <v>167000</v>
      </c>
      <c r="H243" s="36">
        <v>167000</v>
      </c>
      <c r="I243" s="36"/>
      <c r="J243" s="36"/>
      <c r="K243" s="36"/>
      <c r="L243" s="36"/>
      <c r="M243" s="36"/>
      <c r="N243" s="56"/>
    </row>
    <row r="244" spans="1:14" s="11" customFormat="1" ht="30" customHeight="1" x14ac:dyDescent="0.25">
      <c r="A244" s="37" t="s">
        <v>38</v>
      </c>
      <c r="B244" s="64" t="s">
        <v>32</v>
      </c>
      <c r="C244" s="64" t="s">
        <v>318</v>
      </c>
      <c r="D244" s="64" t="s">
        <v>443</v>
      </c>
      <c r="E244" s="64" t="s">
        <v>448</v>
      </c>
      <c r="F244" s="38" t="s">
        <v>122</v>
      </c>
      <c r="G244" s="36">
        <f t="shared" si="57"/>
        <v>203939.3</v>
      </c>
      <c r="H244" s="36">
        <v>203939.3</v>
      </c>
      <c r="I244" s="36"/>
      <c r="J244" s="36"/>
      <c r="K244" s="36"/>
      <c r="L244" s="36"/>
      <c r="M244" s="36"/>
      <c r="N244" s="56"/>
    </row>
    <row r="245" spans="1:14" s="11" customFormat="1" ht="30" customHeight="1" x14ac:dyDescent="0.25">
      <c r="A245" s="37" t="s">
        <v>38</v>
      </c>
      <c r="B245" s="66" t="s">
        <v>32</v>
      </c>
      <c r="C245" s="66" t="s">
        <v>318</v>
      </c>
      <c r="D245" s="66" t="s">
        <v>442</v>
      </c>
      <c r="E245" s="66" t="s">
        <v>462</v>
      </c>
      <c r="F245" s="38"/>
      <c r="G245" s="36">
        <f t="shared" si="57"/>
        <v>0</v>
      </c>
      <c r="H245" s="36"/>
      <c r="I245" s="36"/>
      <c r="J245" s="36"/>
      <c r="K245" s="36"/>
      <c r="L245" s="36"/>
      <c r="M245" s="36"/>
      <c r="N245" s="56"/>
    </row>
    <row r="246" spans="1:14" s="11" customFormat="1" ht="30" customHeight="1" x14ac:dyDescent="0.25">
      <c r="A246" s="37" t="s">
        <v>38</v>
      </c>
      <c r="B246" s="66" t="s">
        <v>32</v>
      </c>
      <c r="C246" s="66" t="s">
        <v>318</v>
      </c>
      <c r="D246" s="66" t="s">
        <v>452</v>
      </c>
      <c r="E246" s="66" t="s">
        <v>463</v>
      </c>
      <c r="F246" s="38"/>
      <c r="G246" s="36">
        <f t="shared" si="57"/>
        <v>0</v>
      </c>
      <c r="H246" s="36"/>
      <c r="I246" s="36"/>
      <c r="J246" s="36"/>
      <c r="K246" s="36"/>
      <c r="L246" s="36"/>
      <c r="M246" s="36"/>
      <c r="N246" s="56"/>
    </row>
    <row r="247" spans="1:14" s="11" customFormat="1" ht="30" customHeight="1" x14ac:dyDescent="0.25">
      <c r="A247" s="37" t="s">
        <v>38</v>
      </c>
      <c r="B247" s="66" t="s">
        <v>32</v>
      </c>
      <c r="C247" s="66" t="s">
        <v>318</v>
      </c>
      <c r="D247" s="66" t="s">
        <v>439</v>
      </c>
      <c r="E247" s="66" t="s">
        <v>464</v>
      </c>
      <c r="F247" s="38"/>
      <c r="G247" s="36">
        <f t="shared" si="57"/>
        <v>0</v>
      </c>
      <c r="H247" s="36"/>
      <c r="I247" s="36"/>
      <c r="J247" s="36"/>
      <c r="K247" s="36"/>
      <c r="L247" s="36"/>
      <c r="M247" s="36"/>
      <c r="N247" s="56"/>
    </row>
    <row r="248" spans="1:14" s="11" customFormat="1" ht="30" customHeight="1" x14ac:dyDescent="0.25">
      <c r="A248" s="37" t="s">
        <v>38</v>
      </c>
      <c r="B248" s="66" t="s">
        <v>32</v>
      </c>
      <c r="C248" s="66" t="s">
        <v>318</v>
      </c>
      <c r="D248" s="66" t="s">
        <v>453</v>
      </c>
      <c r="E248" s="66" t="s">
        <v>465</v>
      </c>
      <c r="F248" s="38"/>
      <c r="G248" s="36">
        <f t="shared" si="57"/>
        <v>0</v>
      </c>
      <c r="H248" s="36"/>
      <c r="I248" s="36"/>
      <c r="J248" s="36"/>
      <c r="K248" s="36"/>
      <c r="L248" s="36"/>
      <c r="M248" s="36"/>
      <c r="N248" s="56"/>
    </row>
    <row r="249" spans="1:14" s="11" customFormat="1" ht="30" customHeight="1" x14ac:dyDescent="0.25">
      <c r="A249" s="37" t="s">
        <v>38</v>
      </c>
      <c r="B249" s="66" t="s">
        <v>32</v>
      </c>
      <c r="C249" s="66" t="s">
        <v>318</v>
      </c>
      <c r="D249" s="66" t="s">
        <v>443</v>
      </c>
      <c r="E249" s="66" t="s">
        <v>466</v>
      </c>
      <c r="F249" s="38"/>
      <c r="G249" s="36">
        <f t="shared" si="57"/>
        <v>0</v>
      </c>
      <c r="H249" s="36"/>
      <c r="I249" s="36"/>
      <c r="J249" s="36"/>
      <c r="K249" s="36"/>
      <c r="L249" s="36"/>
      <c r="M249" s="36"/>
      <c r="N249" s="56"/>
    </row>
    <row r="250" spans="1:14" s="11" customFormat="1" ht="30" customHeight="1" x14ac:dyDescent="0.25">
      <c r="A250" s="37" t="s">
        <v>38</v>
      </c>
      <c r="B250" s="66" t="s">
        <v>32</v>
      </c>
      <c r="C250" s="66" t="s">
        <v>318</v>
      </c>
      <c r="D250" s="66" t="s">
        <v>440</v>
      </c>
      <c r="E250" s="66" t="s">
        <v>467</v>
      </c>
      <c r="F250" s="38"/>
      <c r="G250" s="36">
        <f t="shared" si="57"/>
        <v>0</v>
      </c>
      <c r="H250" s="36"/>
      <c r="I250" s="36"/>
      <c r="J250" s="36"/>
      <c r="K250" s="36"/>
      <c r="L250" s="36"/>
      <c r="M250" s="36"/>
      <c r="N250" s="56"/>
    </row>
    <row r="251" spans="1:14" s="11" customFormat="1" ht="30" customHeight="1" x14ac:dyDescent="0.25">
      <c r="A251" s="37" t="s">
        <v>449</v>
      </c>
      <c r="B251" s="64" t="s">
        <v>32</v>
      </c>
      <c r="C251" s="64" t="s">
        <v>318</v>
      </c>
      <c r="D251" s="64" t="s">
        <v>451</v>
      </c>
      <c r="E251" s="64" t="s">
        <v>455</v>
      </c>
      <c r="F251" s="38" t="s">
        <v>122</v>
      </c>
      <c r="G251" s="36">
        <f t="shared" si="57"/>
        <v>95000</v>
      </c>
      <c r="H251" s="36">
        <v>95000</v>
      </c>
      <c r="I251" s="36"/>
      <c r="J251" s="36"/>
      <c r="K251" s="36"/>
      <c r="L251" s="36"/>
      <c r="M251" s="36"/>
      <c r="N251" s="56"/>
    </row>
    <row r="252" spans="1:14" s="11" customFormat="1" ht="30" customHeight="1" x14ac:dyDescent="0.25">
      <c r="A252" s="37" t="s">
        <v>449</v>
      </c>
      <c r="B252" s="64" t="s">
        <v>32</v>
      </c>
      <c r="C252" s="64" t="s">
        <v>318</v>
      </c>
      <c r="D252" s="64" t="s">
        <v>451</v>
      </c>
      <c r="E252" s="66" t="s">
        <v>468</v>
      </c>
      <c r="F252" s="38"/>
      <c r="G252" s="36">
        <f t="shared" si="57"/>
        <v>0</v>
      </c>
      <c r="H252" s="46"/>
      <c r="I252" s="36"/>
      <c r="J252" s="36"/>
      <c r="K252" s="36"/>
      <c r="L252" s="36"/>
      <c r="M252" s="36"/>
      <c r="N252" s="56"/>
    </row>
    <row r="253" spans="1:14" s="11" customFormat="1" ht="30" customHeight="1" x14ac:dyDescent="0.25">
      <c r="A253" s="47" t="s">
        <v>43</v>
      </c>
      <c r="B253" s="39" t="s">
        <v>8</v>
      </c>
      <c r="C253" s="39" t="s">
        <v>8</v>
      </c>
      <c r="D253" s="39" t="s">
        <v>8</v>
      </c>
      <c r="E253" s="39"/>
      <c r="F253" s="39"/>
      <c r="G253" s="46"/>
      <c r="H253" s="46"/>
      <c r="I253" s="46"/>
      <c r="J253" s="46"/>
      <c r="K253" s="46"/>
      <c r="L253" s="46"/>
      <c r="M253" s="46"/>
      <c r="N253" s="57"/>
    </row>
    <row r="254" spans="1:14" s="11" customFormat="1" ht="30" customHeight="1" x14ac:dyDescent="0.25">
      <c r="A254" s="47" t="s">
        <v>9</v>
      </c>
      <c r="B254" s="41" t="s">
        <v>324</v>
      </c>
      <c r="C254" s="39" t="s">
        <v>8</v>
      </c>
      <c r="D254" s="39" t="s">
        <v>8</v>
      </c>
      <c r="E254" s="39"/>
      <c r="F254" s="39"/>
      <c r="G254" s="46"/>
      <c r="H254" s="46"/>
      <c r="I254" s="46"/>
      <c r="J254" s="46"/>
      <c r="K254" s="46"/>
      <c r="L254" s="46"/>
      <c r="M254" s="46"/>
      <c r="N254" s="57"/>
    </row>
    <row r="255" spans="1:14" s="11" customFormat="1" ht="30" customHeight="1" x14ac:dyDescent="0.25">
      <c r="A255" s="48" t="s">
        <v>44</v>
      </c>
      <c r="B255" s="38"/>
      <c r="C255" s="38" t="s">
        <v>8</v>
      </c>
      <c r="D255" s="38" t="s">
        <v>8</v>
      </c>
      <c r="E255" s="38"/>
      <c r="F255" s="38" t="s">
        <v>8</v>
      </c>
      <c r="G255" s="36" t="s">
        <v>8</v>
      </c>
      <c r="H255" s="36" t="s">
        <v>8</v>
      </c>
      <c r="I255" s="36" t="s">
        <v>8</v>
      </c>
      <c r="J255" s="36" t="s">
        <v>8</v>
      </c>
      <c r="K255" s="36" t="s">
        <v>8</v>
      </c>
      <c r="L255" s="36" t="s">
        <v>8</v>
      </c>
      <c r="M255" s="36" t="s">
        <v>8</v>
      </c>
      <c r="N255" s="56" t="s">
        <v>8</v>
      </c>
    </row>
    <row r="256" spans="1:14" s="11" customFormat="1" ht="30" customHeight="1" x14ac:dyDescent="0.25">
      <c r="A256" s="37" t="s">
        <v>138</v>
      </c>
      <c r="B256" s="38"/>
      <c r="C256" s="38" t="s">
        <v>8</v>
      </c>
      <c r="D256" s="38" t="s">
        <v>8</v>
      </c>
      <c r="E256" s="38" t="s">
        <v>8</v>
      </c>
      <c r="F256" s="38" t="s">
        <v>8</v>
      </c>
      <c r="G256" s="46">
        <f t="shared" ref="G256:G257" si="58">H256+J256+K256+L256</f>
        <v>0</v>
      </c>
      <c r="H256" s="36">
        <f t="shared" ref="H256:N256" si="59">H257</f>
        <v>0</v>
      </c>
      <c r="I256" s="36">
        <f t="shared" si="59"/>
        <v>0</v>
      </c>
      <c r="J256" s="36">
        <f t="shared" si="59"/>
        <v>0</v>
      </c>
      <c r="K256" s="36">
        <f t="shared" si="59"/>
        <v>0</v>
      </c>
      <c r="L256" s="36">
        <f t="shared" si="59"/>
        <v>0</v>
      </c>
      <c r="M256" s="36">
        <f t="shared" si="59"/>
        <v>0</v>
      </c>
      <c r="N256" s="56">
        <f t="shared" si="59"/>
        <v>0</v>
      </c>
    </row>
    <row r="257" spans="1:14" s="11" customFormat="1" ht="30" customHeight="1" x14ac:dyDescent="0.25">
      <c r="A257" s="37" t="s">
        <v>60</v>
      </c>
      <c r="B257" s="38"/>
      <c r="C257" s="38"/>
      <c r="D257" s="38"/>
      <c r="E257" s="38"/>
      <c r="F257" s="38"/>
      <c r="G257" s="36">
        <f t="shared" si="58"/>
        <v>0</v>
      </c>
      <c r="H257" s="36"/>
      <c r="I257" s="36"/>
      <c r="J257" s="36"/>
      <c r="K257" s="36"/>
      <c r="L257" s="36"/>
      <c r="M257" s="36"/>
      <c r="N257" s="56"/>
    </row>
    <row r="258" spans="1:14" s="9" customFormat="1" ht="25.95" customHeight="1" x14ac:dyDescent="0.25">
      <c r="A258" s="169" t="s">
        <v>435</v>
      </c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1"/>
    </row>
    <row r="259" spans="1:14" s="11" customFormat="1" ht="26.4" customHeight="1" x14ac:dyDescent="0.25">
      <c r="A259" s="37" t="s">
        <v>58</v>
      </c>
      <c r="B259" s="64" t="s">
        <v>304</v>
      </c>
      <c r="C259" s="38" t="s">
        <v>8</v>
      </c>
      <c r="D259" s="38" t="s">
        <v>8</v>
      </c>
      <c r="E259" s="38" t="s">
        <v>8</v>
      </c>
      <c r="F259" s="38" t="s">
        <v>8</v>
      </c>
      <c r="G259" s="36">
        <f>H259+J259+K259+L259</f>
        <v>0</v>
      </c>
      <c r="H259" s="36">
        <f>H261+H262+H260</f>
        <v>0</v>
      </c>
      <c r="I259" s="36">
        <f t="shared" ref="I259:N259" si="60">I261+I262</f>
        <v>0</v>
      </c>
      <c r="J259" s="36">
        <f t="shared" si="60"/>
        <v>0</v>
      </c>
      <c r="K259" s="36">
        <f t="shared" si="60"/>
        <v>0</v>
      </c>
      <c r="L259" s="36">
        <f t="shared" si="60"/>
        <v>0</v>
      </c>
      <c r="M259" s="36">
        <f t="shared" si="60"/>
        <v>0</v>
      </c>
      <c r="N259" s="36">
        <f t="shared" si="60"/>
        <v>0</v>
      </c>
    </row>
    <row r="260" spans="1:14" s="11" customFormat="1" ht="26.4" customHeight="1" x14ac:dyDescent="0.25">
      <c r="A260" s="37" t="s">
        <v>441</v>
      </c>
      <c r="B260" s="64"/>
      <c r="C260" s="38"/>
      <c r="D260" s="38" t="s">
        <v>310</v>
      </c>
      <c r="E260" s="64" t="s">
        <v>116</v>
      </c>
      <c r="F260" s="64" t="s">
        <v>123</v>
      </c>
      <c r="G260" s="36">
        <f>H260+J260+K260+L260</f>
        <v>0</v>
      </c>
      <c r="H260" s="36"/>
      <c r="I260" s="36"/>
      <c r="J260" s="36"/>
      <c r="K260" s="36"/>
      <c r="L260" s="36"/>
      <c r="M260" s="36"/>
      <c r="N260" s="36"/>
    </row>
    <row r="261" spans="1:14" s="12" customFormat="1" ht="26.4" customHeight="1" x14ac:dyDescent="0.25">
      <c r="A261" s="37" t="s">
        <v>387</v>
      </c>
      <c r="B261" s="64" t="s">
        <v>304</v>
      </c>
      <c r="C261" s="38"/>
      <c r="D261" s="38" t="s">
        <v>310</v>
      </c>
      <c r="E261" s="64" t="s">
        <v>130</v>
      </c>
      <c r="F261" s="38"/>
      <c r="G261" s="36">
        <f>H261+J261+K261+L261</f>
        <v>0</v>
      </c>
      <c r="H261" s="36"/>
      <c r="I261" s="36"/>
      <c r="J261" s="36"/>
      <c r="K261" s="36"/>
      <c r="L261" s="36"/>
      <c r="M261" s="36"/>
      <c r="N261" s="56"/>
    </row>
    <row r="262" spans="1:14" s="15" customFormat="1" ht="26.4" hidden="1" customHeight="1" x14ac:dyDescent="0.25">
      <c r="A262" s="37" t="s">
        <v>135</v>
      </c>
      <c r="B262" s="64" t="s">
        <v>304</v>
      </c>
      <c r="C262" s="38"/>
      <c r="D262" s="38" t="s">
        <v>326</v>
      </c>
      <c r="E262" s="64" t="s">
        <v>132</v>
      </c>
      <c r="F262" s="38"/>
      <c r="G262" s="36">
        <f>H262+J262+K262+L262</f>
        <v>0</v>
      </c>
      <c r="H262" s="36"/>
      <c r="I262" s="36"/>
      <c r="J262" s="36"/>
      <c r="K262" s="36"/>
      <c r="L262" s="36"/>
      <c r="M262" s="36"/>
      <c r="N262" s="56"/>
    </row>
    <row r="263" spans="1:14" s="11" customFormat="1" ht="36.6" hidden="1" customHeight="1" x14ac:dyDescent="0.25">
      <c r="A263" s="47" t="s">
        <v>50</v>
      </c>
      <c r="B263" s="41" t="s">
        <v>303</v>
      </c>
      <c r="C263" s="39" t="s">
        <v>8</v>
      </c>
      <c r="D263" s="39" t="s">
        <v>8</v>
      </c>
      <c r="E263" s="39" t="s">
        <v>8</v>
      </c>
      <c r="F263" s="39" t="s">
        <v>8</v>
      </c>
      <c r="G263" s="46">
        <f t="shared" ref="G263" si="61">H263+J263+K263+L263</f>
        <v>98110309.5</v>
      </c>
      <c r="H263" s="46">
        <f>H265+H296+H287+H290+H306</f>
        <v>90817430</v>
      </c>
      <c r="I263" s="46">
        <f>I265+I296+I287+I290+I306</f>
        <v>0</v>
      </c>
      <c r="J263" s="46">
        <f>J265+J296+J287+J290+J306</f>
        <v>7292879.5</v>
      </c>
      <c r="K263" s="46">
        <f>K265+K296</f>
        <v>0</v>
      </c>
      <c r="L263" s="46">
        <f>L265+L296</f>
        <v>0</v>
      </c>
      <c r="M263" s="46">
        <f>M265+M296</f>
        <v>0</v>
      </c>
      <c r="N263" s="57">
        <f>N265+N296</f>
        <v>0</v>
      </c>
    </row>
    <row r="264" spans="1:14" s="11" customFormat="1" ht="36.6" hidden="1" customHeight="1" x14ac:dyDescent="0.25">
      <c r="A264" s="37" t="s">
        <v>2</v>
      </c>
      <c r="B264" s="38"/>
      <c r="C264" s="38" t="s">
        <v>8</v>
      </c>
      <c r="D264" s="38" t="s">
        <v>8</v>
      </c>
      <c r="E264" s="38" t="s">
        <v>8</v>
      </c>
      <c r="F264" s="38" t="s">
        <v>8</v>
      </c>
      <c r="G264" s="36" t="s">
        <v>8</v>
      </c>
      <c r="H264" s="36" t="s">
        <v>8</v>
      </c>
      <c r="I264" s="36" t="s">
        <v>8</v>
      </c>
      <c r="J264" s="36" t="s">
        <v>8</v>
      </c>
      <c r="K264" s="36" t="s">
        <v>8</v>
      </c>
      <c r="L264" s="36" t="s">
        <v>8</v>
      </c>
      <c r="M264" s="36" t="s">
        <v>8</v>
      </c>
      <c r="N264" s="56" t="s">
        <v>8</v>
      </c>
    </row>
    <row r="265" spans="1:14" s="11" customFormat="1" ht="36.6" hidden="1" customHeight="1" x14ac:dyDescent="0.25">
      <c r="A265" s="47" t="s">
        <v>329</v>
      </c>
      <c r="B265" s="41" t="s">
        <v>305</v>
      </c>
      <c r="C265" s="41"/>
      <c r="D265" s="41" t="s">
        <v>14</v>
      </c>
      <c r="E265" s="39" t="s">
        <v>8</v>
      </c>
      <c r="F265" s="39" t="s">
        <v>8</v>
      </c>
      <c r="G265" s="46">
        <f t="shared" ref="G265:G305" si="62">H265+J265+K265+L265</f>
        <v>94463869.75</v>
      </c>
      <c r="H265" s="46">
        <f t="shared" ref="H265:N265" si="63">H266+H272+H278+H283+H285+H287+H290</f>
        <v>90817430</v>
      </c>
      <c r="I265" s="46">
        <f t="shared" si="63"/>
        <v>0</v>
      </c>
      <c r="J265" s="46">
        <f t="shared" si="63"/>
        <v>3646439.75</v>
      </c>
      <c r="K265" s="46">
        <f t="shared" si="63"/>
        <v>0</v>
      </c>
      <c r="L265" s="46">
        <f t="shared" si="63"/>
        <v>0</v>
      </c>
      <c r="M265" s="46">
        <f t="shared" si="63"/>
        <v>0</v>
      </c>
      <c r="N265" s="57">
        <f t="shared" si="63"/>
        <v>0</v>
      </c>
    </row>
    <row r="266" spans="1:14" s="11" customFormat="1" ht="36.6" hidden="1" customHeight="1" x14ac:dyDescent="0.25">
      <c r="A266" s="44" t="s">
        <v>154</v>
      </c>
      <c r="B266" s="42" t="s">
        <v>306</v>
      </c>
      <c r="C266" s="42"/>
      <c r="D266" s="42" t="s">
        <v>14</v>
      </c>
      <c r="E266" s="45" t="s">
        <v>8</v>
      </c>
      <c r="F266" s="45" t="s">
        <v>8</v>
      </c>
      <c r="G266" s="43">
        <f t="shared" si="62"/>
        <v>0</v>
      </c>
      <c r="H266" s="43">
        <f t="shared" ref="H266:N266" si="64">H267+H268+H269+H270+H271</f>
        <v>0</v>
      </c>
      <c r="I266" s="43">
        <f t="shared" si="64"/>
        <v>0</v>
      </c>
      <c r="J266" s="43">
        <f t="shared" si="64"/>
        <v>0</v>
      </c>
      <c r="K266" s="43">
        <f t="shared" si="64"/>
        <v>0</v>
      </c>
      <c r="L266" s="43">
        <f t="shared" si="64"/>
        <v>0</v>
      </c>
      <c r="M266" s="43">
        <f t="shared" si="64"/>
        <v>0</v>
      </c>
      <c r="N266" s="58">
        <f t="shared" si="64"/>
        <v>0</v>
      </c>
    </row>
    <row r="267" spans="1:14" s="11" customFormat="1" ht="66.599999999999994" hidden="1" customHeight="1" x14ac:dyDescent="0.25">
      <c r="A267" s="172" t="s">
        <v>155</v>
      </c>
      <c r="B267" s="106" t="s">
        <v>306</v>
      </c>
      <c r="C267" s="106"/>
      <c r="D267" s="106" t="s">
        <v>310</v>
      </c>
      <c r="E267" s="64" t="s">
        <v>116</v>
      </c>
      <c r="F267" s="64" t="s">
        <v>117</v>
      </c>
      <c r="G267" s="36">
        <f t="shared" si="62"/>
        <v>0</v>
      </c>
      <c r="H267" s="36"/>
      <c r="I267" s="36"/>
      <c r="J267" s="36"/>
      <c r="K267" s="36"/>
      <c r="L267" s="36"/>
      <c r="M267" s="36"/>
      <c r="N267" s="56"/>
    </row>
    <row r="268" spans="1:14" s="15" customFormat="1" ht="63" customHeight="1" x14ac:dyDescent="0.25">
      <c r="A268" s="173"/>
      <c r="B268" s="109"/>
      <c r="C268" s="109"/>
      <c r="D268" s="109"/>
      <c r="E268" s="64" t="s">
        <v>118</v>
      </c>
      <c r="F268" s="64" t="s">
        <v>119</v>
      </c>
      <c r="G268" s="36">
        <f t="shared" si="62"/>
        <v>0</v>
      </c>
      <c r="H268" s="36"/>
      <c r="I268" s="36"/>
      <c r="J268" s="36"/>
      <c r="K268" s="36"/>
      <c r="L268" s="36"/>
      <c r="M268" s="36"/>
      <c r="N268" s="56"/>
    </row>
    <row r="269" spans="1:14" s="11" customFormat="1" ht="35.4" customHeight="1" x14ac:dyDescent="0.25">
      <c r="A269" s="172" t="s">
        <v>156</v>
      </c>
      <c r="B269" s="106" t="s">
        <v>306</v>
      </c>
      <c r="C269" s="106"/>
      <c r="D269" s="106" t="s">
        <v>310</v>
      </c>
      <c r="E269" s="64" t="s">
        <v>116</v>
      </c>
      <c r="F269" s="64" t="s">
        <v>120</v>
      </c>
      <c r="G269" s="36">
        <f t="shared" si="62"/>
        <v>0</v>
      </c>
      <c r="H269" s="36"/>
      <c r="I269" s="36"/>
      <c r="J269" s="36"/>
      <c r="K269" s="36"/>
      <c r="L269" s="36"/>
      <c r="M269" s="36"/>
      <c r="N269" s="56"/>
    </row>
    <row r="270" spans="1:14" s="11" customFormat="1" ht="35.4" customHeight="1" x14ac:dyDescent="0.25">
      <c r="A270" s="173"/>
      <c r="B270" s="109"/>
      <c r="C270" s="109"/>
      <c r="D270" s="109"/>
      <c r="E270" s="64" t="s">
        <v>118</v>
      </c>
      <c r="F270" s="64" t="s">
        <v>149</v>
      </c>
      <c r="G270" s="36">
        <f t="shared" si="62"/>
        <v>0</v>
      </c>
      <c r="H270" s="36"/>
      <c r="I270" s="36"/>
      <c r="J270" s="36"/>
      <c r="K270" s="36"/>
      <c r="L270" s="36"/>
      <c r="M270" s="36"/>
      <c r="N270" s="56"/>
    </row>
    <row r="271" spans="1:14" s="11" customFormat="1" ht="35.4" customHeight="1" x14ac:dyDescent="0.25">
      <c r="A271" s="37" t="s">
        <v>157</v>
      </c>
      <c r="B271" s="64" t="s">
        <v>306</v>
      </c>
      <c r="C271" s="64"/>
      <c r="D271" s="64" t="s">
        <v>310</v>
      </c>
      <c r="E271" s="64" t="s">
        <v>116</v>
      </c>
      <c r="F271" s="64" t="s">
        <v>148</v>
      </c>
      <c r="G271" s="36">
        <f t="shared" si="62"/>
        <v>0</v>
      </c>
      <c r="H271" s="36"/>
      <c r="I271" s="36"/>
      <c r="J271" s="36"/>
      <c r="K271" s="36"/>
      <c r="L271" s="36"/>
      <c r="M271" s="36"/>
      <c r="N271" s="56"/>
    </row>
    <row r="272" spans="1:14" s="11" customFormat="1" ht="35.4" customHeight="1" x14ac:dyDescent="0.25">
      <c r="A272" s="44" t="s">
        <v>158</v>
      </c>
      <c r="B272" s="42" t="s">
        <v>306</v>
      </c>
      <c r="C272" s="42"/>
      <c r="D272" s="42" t="s">
        <v>14</v>
      </c>
      <c r="E272" s="45" t="s">
        <v>8</v>
      </c>
      <c r="F272" s="45" t="s">
        <v>8</v>
      </c>
      <c r="G272" s="43">
        <f t="shared" si="62"/>
        <v>94463869.75</v>
      </c>
      <c r="H272" s="43">
        <f t="shared" ref="H272:N272" si="65">H273+H274+H275+H276+H277</f>
        <v>90817430</v>
      </c>
      <c r="I272" s="43">
        <f t="shared" si="65"/>
        <v>0</v>
      </c>
      <c r="J272" s="43">
        <f>J296</f>
        <v>3646439.75</v>
      </c>
      <c r="K272" s="43">
        <f t="shared" si="65"/>
        <v>0</v>
      </c>
      <c r="L272" s="43">
        <f t="shared" si="65"/>
        <v>0</v>
      </c>
      <c r="M272" s="43">
        <f t="shared" si="65"/>
        <v>0</v>
      </c>
      <c r="N272" s="58">
        <f t="shared" si="65"/>
        <v>0</v>
      </c>
    </row>
    <row r="273" spans="1:14" s="11" customFormat="1" ht="66" customHeight="1" x14ac:dyDescent="0.25">
      <c r="A273" s="172" t="s">
        <v>159</v>
      </c>
      <c r="B273" s="106" t="s">
        <v>306</v>
      </c>
      <c r="C273" s="106"/>
      <c r="D273" s="106" t="s">
        <v>310</v>
      </c>
      <c r="E273" s="64" t="s">
        <v>116</v>
      </c>
      <c r="F273" s="64" t="s">
        <v>121</v>
      </c>
      <c r="G273" s="36">
        <f t="shared" si="62"/>
        <v>0</v>
      </c>
      <c r="H273" s="36"/>
      <c r="I273" s="36"/>
      <c r="J273" s="36"/>
      <c r="K273" s="36"/>
      <c r="L273" s="36"/>
      <c r="M273" s="36"/>
      <c r="N273" s="56"/>
    </row>
    <row r="274" spans="1:14" s="15" customFormat="1" ht="47.4" customHeight="1" x14ac:dyDescent="0.25">
      <c r="A274" s="173"/>
      <c r="B274" s="109"/>
      <c r="C274" s="109"/>
      <c r="D274" s="109"/>
      <c r="E274" s="64" t="s">
        <v>118</v>
      </c>
      <c r="F274" s="64" t="s">
        <v>122</v>
      </c>
      <c r="G274" s="36">
        <f t="shared" si="62"/>
        <v>57787189.299999997</v>
      </c>
      <c r="H274" s="36">
        <v>57787189.299999997</v>
      </c>
      <c r="I274" s="36"/>
      <c r="J274" s="36"/>
      <c r="K274" s="36"/>
      <c r="L274" s="36"/>
      <c r="M274" s="36"/>
      <c r="N274" s="56"/>
    </row>
    <row r="275" spans="1:14" s="11" customFormat="1" ht="63.6" customHeight="1" x14ac:dyDescent="0.25">
      <c r="A275" s="172" t="s">
        <v>160</v>
      </c>
      <c r="B275" s="106" t="s">
        <v>306</v>
      </c>
      <c r="C275" s="106"/>
      <c r="D275" s="106" t="s">
        <v>310</v>
      </c>
      <c r="E275" s="64" t="s">
        <v>116</v>
      </c>
      <c r="F275" s="64" t="s">
        <v>123</v>
      </c>
      <c r="G275" s="36">
        <f t="shared" si="62"/>
        <v>10657340</v>
      </c>
      <c r="H275" s="36">
        <v>10657340</v>
      </c>
      <c r="I275" s="36"/>
      <c r="J275" s="36"/>
      <c r="K275" s="36"/>
      <c r="L275" s="36"/>
      <c r="M275" s="36"/>
      <c r="N275" s="56"/>
    </row>
    <row r="276" spans="1:14" s="11" customFormat="1" ht="52.95" customHeight="1" x14ac:dyDescent="0.25">
      <c r="A276" s="173"/>
      <c r="B276" s="109"/>
      <c r="C276" s="109"/>
      <c r="D276" s="109"/>
      <c r="E276" s="64" t="s">
        <v>118</v>
      </c>
      <c r="F276" s="64" t="s">
        <v>150</v>
      </c>
      <c r="G276" s="36">
        <f t="shared" si="62"/>
        <v>22021780.699999999</v>
      </c>
      <c r="H276" s="36">
        <v>22021780.699999999</v>
      </c>
      <c r="I276" s="36"/>
      <c r="J276" s="36"/>
      <c r="K276" s="36"/>
      <c r="L276" s="36"/>
      <c r="M276" s="36"/>
      <c r="N276" s="56"/>
    </row>
    <row r="277" spans="1:14" s="11" customFormat="1" ht="68.400000000000006" customHeight="1" x14ac:dyDescent="0.25">
      <c r="A277" s="37" t="s">
        <v>161</v>
      </c>
      <c r="B277" s="64" t="s">
        <v>306</v>
      </c>
      <c r="C277" s="64"/>
      <c r="D277" s="64" t="s">
        <v>310</v>
      </c>
      <c r="E277" s="64" t="s">
        <v>116</v>
      </c>
      <c r="F277" s="64" t="s">
        <v>151</v>
      </c>
      <c r="G277" s="36">
        <f t="shared" si="62"/>
        <v>351120</v>
      </c>
      <c r="H277" s="36">
        <v>351120</v>
      </c>
      <c r="I277" s="36"/>
      <c r="J277" s="36"/>
      <c r="K277" s="36"/>
      <c r="L277" s="36"/>
      <c r="M277" s="36"/>
      <c r="N277" s="56"/>
    </row>
    <row r="278" spans="1:14" s="11" customFormat="1" ht="34.200000000000003" customHeight="1" x14ac:dyDescent="0.25">
      <c r="A278" s="44" t="s">
        <v>162</v>
      </c>
      <c r="B278" s="42" t="s">
        <v>306</v>
      </c>
      <c r="C278" s="42"/>
      <c r="D278" s="42" t="s">
        <v>14</v>
      </c>
      <c r="E278" s="45" t="s">
        <v>8</v>
      </c>
      <c r="F278" s="45" t="s">
        <v>8</v>
      </c>
      <c r="G278" s="43">
        <f t="shared" si="62"/>
        <v>0</v>
      </c>
      <c r="H278" s="43">
        <f t="shared" ref="H278:N278" si="66">H279+H280+H281+H282</f>
        <v>0</v>
      </c>
      <c r="I278" s="43">
        <f t="shared" si="66"/>
        <v>0</v>
      </c>
      <c r="J278" s="43">
        <f t="shared" si="66"/>
        <v>0</v>
      </c>
      <c r="K278" s="43">
        <f t="shared" si="66"/>
        <v>0</v>
      </c>
      <c r="L278" s="43">
        <f t="shared" si="66"/>
        <v>0</v>
      </c>
      <c r="M278" s="43">
        <f t="shared" si="66"/>
        <v>0</v>
      </c>
      <c r="N278" s="58">
        <f t="shared" si="66"/>
        <v>0</v>
      </c>
    </row>
    <row r="279" spans="1:14" s="15" customFormat="1" ht="47.4" customHeight="1" x14ac:dyDescent="0.25">
      <c r="A279" s="37" t="s">
        <v>163</v>
      </c>
      <c r="B279" s="64" t="s">
        <v>306</v>
      </c>
      <c r="C279" s="64"/>
      <c r="D279" s="64" t="s">
        <v>310</v>
      </c>
      <c r="E279" s="64" t="s">
        <v>116</v>
      </c>
      <c r="F279" s="64" t="s">
        <v>124</v>
      </c>
      <c r="G279" s="36">
        <f t="shared" si="62"/>
        <v>0</v>
      </c>
      <c r="H279" s="36"/>
      <c r="I279" s="36"/>
      <c r="J279" s="36"/>
      <c r="K279" s="36"/>
      <c r="L279" s="36"/>
      <c r="M279" s="36"/>
      <c r="N279" s="56"/>
    </row>
    <row r="280" spans="1:14" s="11" customFormat="1" ht="55.2" customHeight="1" x14ac:dyDescent="0.25">
      <c r="A280" s="37" t="s">
        <v>164</v>
      </c>
      <c r="B280" s="64" t="s">
        <v>306</v>
      </c>
      <c r="C280" s="64"/>
      <c r="D280" s="64" t="s">
        <v>310</v>
      </c>
      <c r="E280" s="64" t="s">
        <v>116</v>
      </c>
      <c r="F280" s="64" t="s">
        <v>125</v>
      </c>
      <c r="G280" s="36">
        <f t="shared" si="62"/>
        <v>0</v>
      </c>
      <c r="H280" s="36"/>
      <c r="I280" s="36"/>
      <c r="J280" s="36"/>
      <c r="K280" s="36"/>
      <c r="L280" s="36"/>
      <c r="M280" s="36"/>
      <c r="N280" s="56"/>
    </row>
    <row r="281" spans="1:14" s="15" customFormat="1" ht="31.95" customHeight="1" x14ac:dyDescent="0.25">
      <c r="A281" s="37" t="s">
        <v>165</v>
      </c>
      <c r="B281" s="64" t="s">
        <v>306</v>
      </c>
      <c r="C281" s="64"/>
      <c r="D281" s="64" t="s">
        <v>310</v>
      </c>
      <c r="E281" s="64" t="s">
        <v>116</v>
      </c>
      <c r="F281" s="64" t="s">
        <v>152</v>
      </c>
      <c r="G281" s="36">
        <f t="shared" si="62"/>
        <v>0</v>
      </c>
      <c r="H281" s="36"/>
      <c r="I281" s="36"/>
      <c r="J281" s="36"/>
      <c r="K281" s="36"/>
      <c r="L281" s="36"/>
      <c r="M281" s="36"/>
      <c r="N281" s="56"/>
    </row>
    <row r="282" spans="1:14" s="11" customFormat="1" ht="41.4" customHeight="1" x14ac:dyDescent="0.25">
      <c r="A282" s="37" t="s">
        <v>166</v>
      </c>
      <c r="B282" s="64" t="s">
        <v>306</v>
      </c>
      <c r="C282" s="64"/>
      <c r="D282" s="64" t="s">
        <v>310</v>
      </c>
      <c r="E282" s="64" t="s">
        <v>116</v>
      </c>
      <c r="F282" s="64" t="s">
        <v>153</v>
      </c>
      <c r="G282" s="36">
        <f t="shared" si="62"/>
        <v>0</v>
      </c>
      <c r="H282" s="36"/>
      <c r="I282" s="36"/>
      <c r="J282" s="36"/>
      <c r="K282" s="36"/>
      <c r="L282" s="36"/>
      <c r="M282" s="36"/>
      <c r="N282" s="56"/>
    </row>
    <row r="283" spans="1:14" s="12" customFormat="1" ht="100.2" customHeight="1" x14ac:dyDescent="0.25">
      <c r="A283" s="44" t="s">
        <v>167</v>
      </c>
      <c r="B283" s="42" t="s">
        <v>306</v>
      </c>
      <c r="C283" s="42"/>
      <c r="D283" s="42" t="s">
        <v>14</v>
      </c>
      <c r="E283" s="45" t="s">
        <v>8</v>
      </c>
      <c r="F283" s="45" t="s">
        <v>8</v>
      </c>
      <c r="G283" s="43">
        <f t="shared" si="62"/>
        <v>0</v>
      </c>
      <c r="H283" s="43">
        <f t="shared" ref="H283:N283" si="67">H284</f>
        <v>0</v>
      </c>
      <c r="I283" s="43">
        <f t="shared" si="67"/>
        <v>0</v>
      </c>
      <c r="J283" s="43">
        <f t="shared" si="67"/>
        <v>0</v>
      </c>
      <c r="K283" s="43">
        <f t="shared" si="67"/>
        <v>0</v>
      </c>
      <c r="L283" s="43">
        <f t="shared" si="67"/>
        <v>0</v>
      </c>
      <c r="M283" s="43">
        <f t="shared" si="67"/>
        <v>0</v>
      </c>
      <c r="N283" s="58">
        <f t="shared" si="67"/>
        <v>0</v>
      </c>
    </row>
    <row r="284" spans="1:14" s="11" customFormat="1" ht="30" customHeight="1" x14ac:dyDescent="0.25">
      <c r="A284" s="37" t="s">
        <v>168</v>
      </c>
      <c r="B284" s="64" t="s">
        <v>306</v>
      </c>
      <c r="C284" s="64"/>
      <c r="D284" s="64" t="s">
        <v>310</v>
      </c>
      <c r="E284" s="64" t="s">
        <v>116</v>
      </c>
      <c r="F284" s="64" t="s">
        <v>126</v>
      </c>
      <c r="G284" s="36">
        <f t="shared" si="62"/>
        <v>0</v>
      </c>
      <c r="H284" s="36"/>
      <c r="I284" s="36"/>
      <c r="J284" s="36"/>
      <c r="K284" s="36"/>
      <c r="L284" s="36"/>
      <c r="M284" s="36"/>
      <c r="N284" s="56"/>
    </row>
    <row r="285" spans="1:14" s="11" customFormat="1" ht="30" customHeight="1" x14ac:dyDescent="0.25">
      <c r="A285" s="44" t="s">
        <v>169</v>
      </c>
      <c r="B285" s="42" t="s">
        <v>306</v>
      </c>
      <c r="C285" s="42"/>
      <c r="D285" s="42" t="s">
        <v>14</v>
      </c>
      <c r="E285" s="45" t="s">
        <v>8</v>
      </c>
      <c r="F285" s="45" t="s">
        <v>8</v>
      </c>
      <c r="G285" s="43">
        <f t="shared" si="62"/>
        <v>0</v>
      </c>
      <c r="H285" s="43">
        <f t="shared" ref="H285:N285" si="68">H286</f>
        <v>0</v>
      </c>
      <c r="I285" s="43">
        <f t="shared" si="68"/>
        <v>0</v>
      </c>
      <c r="J285" s="43">
        <f t="shared" si="68"/>
        <v>0</v>
      </c>
      <c r="K285" s="43">
        <f t="shared" si="68"/>
        <v>0</v>
      </c>
      <c r="L285" s="43">
        <f t="shared" si="68"/>
        <v>0</v>
      </c>
      <c r="M285" s="43">
        <f t="shared" si="68"/>
        <v>0</v>
      </c>
      <c r="N285" s="58">
        <f t="shared" si="68"/>
        <v>0</v>
      </c>
    </row>
    <row r="286" spans="1:14" s="12" customFormat="1" ht="30" customHeight="1" x14ac:dyDescent="0.25">
      <c r="A286" s="37" t="s">
        <v>170</v>
      </c>
      <c r="B286" s="64" t="s">
        <v>306</v>
      </c>
      <c r="C286" s="64"/>
      <c r="D286" s="64" t="s">
        <v>310</v>
      </c>
      <c r="E286" s="64" t="s">
        <v>116</v>
      </c>
      <c r="F286" s="64" t="s">
        <v>127</v>
      </c>
      <c r="G286" s="36">
        <f t="shared" si="62"/>
        <v>0</v>
      </c>
      <c r="H286" s="36"/>
      <c r="I286" s="36"/>
      <c r="J286" s="36"/>
      <c r="K286" s="36"/>
      <c r="L286" s="36"/>
      <c r="M286" s="36"/>
      <c r="N286" s="56"/>
    </row>
    <row r="287" spans="1:14" s="12" customFormat="1" ht="30" customHeight="1" x14ac:dyDescent="0.25">
      <c r="A287" s="47" t="s">
        <v>129</v>
      </c>
      <c r="B287" s="41" t="s">
        <v>306</v>
      </c>
      <c r="C287" s="39" t="s">
        <v>8</v>
      </c>
      <c r="D287" s="39" t="s">
        <v>8</v>
      </c>
      <c r="E287" s="41" t="s">
        <v>130</v>
      </c>
      <c r="F287" s="39" t="s">
        <v>8</v>
      </c>
      <c r="G287" s="46">
        <f t="shared" si="62"/>
        <v>0</v>
      </c>
      <c r="H287" s="46">
        <f t="shared" ref="H287:N287" si="69">H288+H289</f>
        <v>0</v>
      </c>
      <c r="I287" s="46">
        <f t="shared" si="69"/>
        <v>0</v>
      </c>
      <c r="J287" s="46">
        <f t="shared" si="69"/>
        <v>0</v>
      </c>
      <c r="K287" s="46">
        <f t="shared" si="69"/>
        <v>0</v>
      </c>
      <c r="L287" s="46">
        <f t="shared" si="69"/>
        <v>0</v>
      </c>
      <c r="M287" s="46">
        <f t="shared" si="69"/>
        <v>0</v>
      </c>
      <c r="N287" s="57">
        <f t="shared" si="69"/>
        <v>0</v>
      </c>
    </row>
    <row r="288" spans="1:14" s="12" customFormat="1" ht="30" customHeight="1" x14ac:dyDescent="0.25">
      <c r="A288" s="37" t="s">
        <v>15</v>
      </c>
      <c r="B288" s="64" t="s">
        <v>306</v>
      </c>
      <c r="C288" s="64"/>
      <c r="D288" s="64" t="s">
        <v>310</v>
      </c>
      <c r="E288" s="64" t="s">
        <v>130</v>
      </c>
      <c r="F288" s="38" t="s">
        <v>8</v>
      </c>
      <c r="G288" s="36">
        <f t="shared" si="62"/>
        <v>0</v>
      </c>
      <c r="H288" s="36"/>
      <c r="I288" s="36"/>
      <c r="J288" s="36"/>
      <c r="K288" s="36"/>
      <c r="L288" s="36"/>
      <c r="M288" s="36"/>
      <c r="N288" s="56"/>
    </row>
    <row r="289" spans="1:14" s="12" customFormat="1" ht="30" customHeight="1" x14ac:dyDescent="0.25">
      <c r="A289" s="37" t="s">
        <v>40</v>
      </c>
      <c r="B289" s="64" t="s">
        <v>306</v>
      </c>
      <c r="C289" s="64"/>
      <c r="D289" s="64" t="s">
        <v>310</v>
      </c>
      <c r="E289" s="64" t="s">
        <v>130</v>
      </c>
      <c r="F289" s="38" t="s">
        <v>8</v>
      </c>
      <c r="G289" s="36">
        <f t="shared" si="62"/>
        <v>0</v>
      </c>
      <c r="H289" s="36"/>
      <c r="I289" s="36"/>
      <c r="J289" s="36"/>
      <c r="K289" s="36"/>
      <c r="L289" s="36"/>
      <c r="M289" s="36"/>
      <c r="N289" s="56"/>
    </row>
    <row r="290" spans="1:14" s="12" customFormat="1" ht="30" customHeight="1" x14ac:dyDescent="0.25">
      <c r="A290" s="47" t="s">
        <v>131</v>
      </c>
      <c r="B290" s="39" t="s">
        <v>8</v>
      </c>
      <c r="C290" s="39" t="s">
        <v>8</v>
      </c>
      <c r="D290" s="39" t="s">
        <v>8</v>
      </c>
      <c r="E290" s="39" t="s">
        <v>8</v>
      </c>
      <c r="F290" s="39" t="s">
        <v>8</v>
      </c>
      <c r="G290" s="46">
        <f t="shared" si="62"/>
        <v>0</v>
      </c>
      <c r="H290" s="46">
        <f t="shared" ref="H290:N290" si="70">SUM(H291:H295)</f>
        <v>0</v>
      </c>
      <c r="I290" s="46">
        <f t="shared" si="70"/>
        <v>0</v>
      </c>
      <c r="J290" s="46">
        <f t="shared" si="70"/>
        <v>0</v>
      </c>
      <c r="K290" s="46">
        <f t="shared" si="70"/>
        <v>0</v>
      </c>
      <c r="L290" s="46">
        <f t="shared" si="70"/>
        <v>0</v>
      </c>
      <c r="M290" s="46">
        <f t="shared" si="70"/>
        <v>0</v>
      </c>
      <c r="N290" s="57">
        <f t="shared" si="70"/>
        <v>0</v>
      </c>
    </row>
    <row r="291" spans="1:14" s="12" customFormat="1" ht="30" customHeight="1" x14ac:dyDescent="0.25">
      <c r="A291" s="37" t="s">
        <v>135</v>
      </c>
      <c r="B291" s="64" t="s">
        <v>306</v>
      </c>
      <c r="C291" s="64"/>
      <c r="D291" s="64" t="s">
        <v>306</v>
      </c>
      <c r="E291" s="64" t="s">
        <v>130</v>
      </c>
      <c r="F291" s="38" t="s">
        <v>8</v>
      </c>
      <c r="G291" s="36">
        <f t="shared" si="62"/>
        <v>0</v>
      </c>
      <c r="H291" s="46"/>
      <c r="I291" s="46"/>
      <c r="J291" s="46"/>
      <c r="K291" s="36"/>
      <c r="L291" s="46"/>
      <c r="M291" s="36"/>
      <c r="N291" s="56"/>
    </row>
    <row r="292" spans="1:14" s="12" customFormat="1" ht="21" customHeight="1" x14ac:dyDescent="0.25">
      <c r="A292" s="37" t="s">
        <v>135</v>
      </c>
      <c r="B292" s="64" t="s">
        <v>306</v>
      </c>
      <c r="C292" s="64"/>
      <c r="D292" s="64" t="s">
        <v>325</v>
      </c>
      <c r="E292" s="64" t="s">
        <v>132</v>
      </c>
      <c r="F292" s="38" t="s">
        <v>8</v>
      </c>
      <c r="G292" s="36">
        <f t="shared" si="62"/>
        <v>0</v>
      </c>
      <c r="H292" s="46"/>
      <c r="I292" s="46"/>
      <c r="J292" s="46"/>
      <c r="K292" s="36"/>
      <c r="L292" s="46"/>
      <c r="M292" s="36"/>
      <c r="N292" s="56"/>
    </row>
    <row r="293" spans="1:14" s="11" customFormat="1" ht="44.4" customHeight="1" x14ac:dyDescent="0.25">
      <c r="A293" s="37" t="s">
        <v>135</v>
      </c>
      <c r="B293" s="64" t="s">
        <v>306</v>
      </c>
      <c r="C293" s="64"/>
      <c r="D293" s="64" t="s">
        <v>326</v>
      </c>
      <c r="E293" s="64" t="s">
        <v>132</v>
      </c>
      <c r="F293" s="38" t="s">
        <v>8</v>
      </c>
      <c r="G293" s="36">
        <f t="shared" si="62"/>
        <v>0</v>
      </c>
      <c r="H293" s="46"/>
      <c r="I293" s="46"/>
      <c r="J293" s="46"/>
      <c r="K293" s="36"/>
      <c r="L293" s="46"/>
      <c r="M293" s="36"/>
      <c r="N293" s="56"/>
    </row>
    <row r="294" spans="1:14" s="11" customFormat="1" ht="45.6" customHeight="1" x14ac:dyDescent="0.25">
      <c r="A294" s="37" t="s">
        <v>135</v>
      </c>
      <c r="B294" s="64" t="s">
        <v>306</v>
      </c>
      <c r="C294" s="64"/>
      <c r="D294" s="64" t="s">
        <v>327</v>
      </c>
      <c r="E294" s="64" t="s">
        <v>132</v>
      </c>
      <c r="F294" s="38" t="s">
        <v>8</v>
      </c>
      <c r="G294" s="36">
        <f t="shared" si="62"/>
        <v>0</v>
      </c>
      <c r="H294" s="46"/>
      <c r="I294" s="46"/>
      <c r="J294" s="46"/>
      <c r="K294" s="36"/>
      <c r="L294" s="46"/>
      <c r="M294" s="36"/>
      <c r="N294" s="56"/>
    </row>
    <row r="295" spans="1:14" s="11" customFormat="1" ht="40.950000000000003" customHeight="1" x14ac:dyDescent="0.25">
      <c r="A295" s="37" t="s">
        <v>134</v>
      </c>
      <c r="B295" s="64" t="s">
        <v>306</v>
      </c>
      <c r="C295" s="64"/>
      <c r="D295" s="64" t="s">
        <v>310</v>
      </c>
      <c r="E295" s="64" t="s">
        <v>133</v>
      </c>
      <c r="F295" s="38" t="s">
        <v>8</v>
      </c>
      <c r="G295" s="36">
        <f t="shared" si="62"/>
        <v>0</v>
      </c>
      <c r="H295" s="46"/>
      <c r="I295" s="46"/>
      <c r="J295" s="46"/>
      <c r="K295" s="36"/>
      <c r="L295" s="36"/>
      <c r="M295" s="36"/>
      <c r="N295" s="56"/>
    </row>
    <row r="296" spans="1:14" s="11" customFormat="1" ht="46.95" customHeight="1" x14ac:dyDescent="0.25">
      <c r="A296" s="47" t="s">
        <v>128</v>
      </c>
      <c r="B296" s="41" t="s">
        <v>307</v>
      </c>
      <c r="C296" s="41"/>
      <c r="D296" s="41" t="s">
        <v>16</v>
      </c>
      <c r="E296" s="39" t="s">
        <v>8</v>
      </c>
      <c r="F296" s="39" t="s">
        <v>8</v>
      </c>
      <c r="G296" s="46">
        <f t="shared" si="62"/>
        <v>3646439.75</v>
      </c>
      <c r="H296" s="46">
        <f>SUM(H297:H306)</f>
        <v>0</v>
      </c>
      <c r="I296" s="46">
        <f>SUM(I297:I306)</f>
        <v>0</v>
      </c>
      <c r="J296" s="46">
        <f>SUM(J297:J306)</f>
        <v>3646439.75</v>
      </c>
      <c r="K296" s="46">
        <f>SUM(K297:K304)</f>
        <v>0</v>
      </c>
      <c r="L296" s="46">
        <f>SUM(L297:L306)</f>
        <v>0</v>
      </c>
      <c r="M296" s="46">
        <f>SUM(M297:M306)</f>
        <v>0</v>
      </c>
      <c r="N296" s="57">
        <f>SUM(N297:N306)</f>
        <v>0</v>
      </c>
    </row>
    <row r="297" spans="1:14" s="11" customFormat="1" ht="45" customHeight="1" x14ac:dyDescent="0.25">
      <c r="A297" s="37" t="s">
        <v>396</v>
      </c>
      <c r="B297" s="64" t="s">
        <v>308</v>
      </c>
      <c r="C297" s="64"/>
      <c r="D297" s="64" t="s">
        <v>309</v>
      </c>
      <c r="E297" s="38" t="s">
        <v>8</v>
      </c>
      <c r="F297" s="38" t="s">
        <v>379</v>
      </c>
      <c r="G297" s="36">
        <f t="shared" si="62"/>
        <v>441000</v>
      </c>
      <c r="H297" s="36"/>
      <c r="I297" s="36"/>
      <c r="J297" s="36">
        <v>441000</v>
      </c>
      <c r="K297" s="36"/>
      <c r="L297" s="36"/>
      <c r="M297" s="36"/>
      <c r="N297" s="56"/>
    </row>
    <row r="298" spans="1:14" s="11" customFormat="1" ht="40.950000000000003" customHeight="1" x14ac:dyDescent="0.25">
      <c r="A298" s="37" t="s">
        <v>397</v>
      </c>
      <c r="B298" s="64" t="s">
        <v>308</v>
      </c>
      <c r="C298" s="64"/>
      <c r="D298" s="64" t="s">
        <v>309</v>
      </c>
      <c r="E298" s="38" t="s">
        <v>8</v>
      </c>
      <c r="F298" s="38" t="s">
        <v>380</v>
      </c>
      <c r="G298" s="36">
        <f t="shared" si="62"/>
        <v>132300</v>
      </c>
      <c r="H298" s="36"/>
      <c r="I298" s="36"/>
      <c r="J298" s="36">
        <v>132300</v>
      </c>
      <c r="K298" s="36"/>
      <c r="L298" s="36"/>
      <c r="M298" s="36"/>
      <c r="N298" s="56"/>
    </row>
    <row r="299" spans="1:14" s="11" customFormat="1" ht="42" customHeight="1" x14ac:dyDescent="0.25">
      <c r="A299" s="37" t="s">
        <v>398</v>
      </c>
      <c r="B299" s="64" t="s">
        <v>308</v>
      </c>
      <c r="C299" s="64"/>
      <c r="D299" s="64" t="s">
        <v>309</v>
      </c>
      <c r="E299" s="38" t="s">
        <v>8</v>
      </c>
      <c r="F299" s="38" t="s">
        <v>399</v>
      </c>
      <c r="G299" s="36">
        <f t="shared" si="62"/>
        <v>0</v>
      </c>
      <c r="H299" s="36"/>
      <c r="I299" s="36"/>
      <c r="J299" s="36"/>
      <c r="K299" s="36"/>
      <c r="L299" s="36"/>
      <c r="M299" s="36"/>
      <c r="N299" s="56"/>
    </row>
    <row r="300" spans="1:14" s="11" customFormat="1" ht="55.2" customHeight="1" x14ac:dyDescent="0.25">
      <c r="A300" s="37" t="s">
        <v>400</v>
      </c>
      <c r="B300" s="64" t="s">
        <v>308</v>
      </c>
      <c r="C300" s="64"/>
      <c r="D300" s="64" t="s">
        <v>309</v>
      </c>
      <c r="E300" s="38" t="s">
        <v>8</v>
      </c>
      <c r="F300" s="38" t="s">
        <v>381</v>
      </c>
      <c r="G300" s="36">
        <f t="shared" si="62"/>
        <v>2283700.9500000002</v>
      </c>
      <c r="H300" s="36"/>
      <c r="I300" s="36"/>
      <c r="J300" s="36">
        <f>900619.2+1383081.75</f>
        <v>2283700.9500000002</v>
      </c>
      <c r="K300" s="36"/>
      <c r="L300" s="36"/>
      <c r="M300" s="36"/>
      <c r="N300" s="56"/>
    </row>
    <row r="301" spans="1:14" s="11" customFormat="1" ht="69.599999999999994" customHeight="1" x14ac:dyDescent="0.25">
      <c r="A301" s="37" t="s">
        <v>401</v>
      </c>
      <c r="B301" s="64" t="s">
        <v>308</v>
      </c>
      <c r="C301" s="64"/>
      <c r="D301" s="64" t="s">
        <v>309</v>
      </c>
      <c r="E301" s="38" t="s">
        <v>8</v>
      </c>
      <c r="F301" s="38" t="s">
        <v>356</v>
      </c>
      <c r="G301" s="36">
        <f t="shared" si="62"/>
        <v>737480</v>
      </c>
      <c r="H301" s="36"/>
      <c r="I301" s="36"/>
      <c r="J301" s="36">
        <v>737480</v>
      </c>
      <c r="K301" s="36"/>
      <c r="L301" s="36"/>
      <c r="M301" s="36"/>
      <c r="N301" s="56"/>
    </row>
    <row r="302" spans="1:14" s="12" customFormat="1" ht="30" customHeight="1" x14ac:dyDescent="0.25">
      <c r="A302" s="37" t="s">
        <v>402</v>
      </c>
      <c r="B302" s="64" t="s">
        <v>308</v>
      </c>
      <c r="C302" s="64"/>
      <c r="D302" s="64" t="s">
        <v>309</v>
      </c>
      <c r="E302" s="38" t="s">
        <v>8</v>
      </c>
      <c r="F302" s="38" t="s">
        <v>403</v>
      </c>
      <c r="G302" s="36">
        <f t="shared" si="62"/>
        <v>0</v>
      </c>
      <c r="H302" s="36"/>
      <c r="I302" s="36"/>
      <c r="J302" s="36"/>
      <c r="K302" s="36"/>
      <c r="L302" s="36"/>
      <c r="M302" s="36"/>
      <c r="N302" s="56"/>
    </row>
    <row r="303" spans="1:14" s="12" customFormat="1" ht="30" customHeight="1" x14ac:dyDescent="0.25">
      <c r="A303" s="37" t="s">
        <v>404</v>
      </c>
      <c r="B303" s="64" t="s">
        <v>308</v>
      </c>
      <c r="C303" s="64"/>
      <c r="D303" s="64" t="s">
        <v>309</v>
      </c>
      <c r="E303" s="38" t="s">
        <v>8</v>
      </c>
      <c r="F303" s="38" t="s">
        <v>375</v>
      </c>
      <c r="G303" s="36">
        <f t="shared" si="62"/>
        <v>0</v>
      </c>
      <c r="H303" s="36"/>
      <c r="I303" s="36"/>
      <c r="J303" s="36"/>
      <c r="K303" s="36"/>
      <c r="L303" s="36"/>
      <c r="M303" s="36"/>
      <c r="N303" s="56"/>
    </row>
    <row r="304" spans="1:14" s="54" customFormat="1" ht="30" customHeight="1" x14ac:dyDescent="0.25">
      <c r="A304" s="37" t="s">
        <v>405</v>
      </c>
      <c r="B304" s="64" t="s">
        <v>308</v>
      </c>
      <c r="C304" s="64"/>
      <c r="D304" s="64" t="s">
        <v>309</v>
      </c>
      <c r="E304" s="38" t="s">
        <v>8</v>
      </c>
      <c r="F304" s="38" t="s">
        <v>382</v>
      </c>
      <c r="G304" s="36">
        <f t="shared" si="62"/>
        <v>51958.8</v>
      </c>
      <c r="H304" s="36"/>
      <c r="I304" s="36"/>
      <c r="J304" s="36">
        <v>51958.8</v>
      </c>
      <c r="K304" s="36"/>
      <c r="L304" s="36"/>
      <c r="M304" s="36"/>
      <c r="N304" s="56"/>
    </row>
    <row r="305" spans="1:14" s="11" customFormat="1" ht="30" customHeight="1" x14ac:dyDescent="0.25">
      <c r="A305" s="37" t="s">
        <v>437</v>
      </c>
      <c r="B305" s="64" t="s">
        <v>308</v>
      </c>
      <c r="C305" s="64"/>
      <c r="D305" s="64" t="s">
        <v>309</v>
      </c>
      <c r="E305" s="38" t="s">
        <v>8</v>
      </c>
      <c r="F305" s="38"/>
      <c r="G305" s="36">
        <f t="shared" si="62"/>
        <v>0</v>
      </c>
      <c r="H305" s="36"/>
      <c r="I305" s="36"/>
      <c r="J305" s="36"/>
      <c r="K305" s="36"/>
      <c r="L305" s="36"/>
      <c r="M305" s="36"/>
      <c r="N305" s="56"/>
    </row>
    <row r="306" spans="1:14" s="11" customFormat="1" ht="30" customHeight="1" x14ac:dyDescent="0.25">
      <c r="A306" s="47" t="s">
        <v>136</v>
      </c>
      <c r="B306" s="41" t="s">
        <v>308</v>
      </c>
      <c r="C306" s="41"/>
      <c r="D306" s="41" t="s">
        <v>328</v>
      </c>
      <c r="E306" s="39" t="s">
        <v>8</v>
      </c>
      <c r="F306" s="41"/>
      <c r="G306" s="46">
        <f>H306+J306+K306+L306</f>
        <v>0</v>
      </c>
      <c r="H306" s="46"/>
      <c r="I306" s="46"/>
      <c r="J306" s="46"/>
      <c r="K306" s="46"/>
      <c r="L306" s="46"/>
      <c r="M306" s="46"/>
      <c r="N306" s="57"/>
    </row>
    <row r="307" spans="1:14" s="11" customFormat="1" ht="30" customHeight="1" x14ac:dyDescent="0.25">
      <c r="A307" s="47" t="s">
        <v>41</v>
      </c>
      <c r="B307" s="41" t="s">
        <v>311</v>
      </c>
      <c r="C307" s="39" t="s">
        <v>8</v>
      </c>
      <c r="D307" s="39" t="s">
        <v>8</v>
      </c>
      <c r="E307" s="39" t="s">
        <v>8</v>
      </c>
      <c r="F307" s="39" t="s">
        <v>8</v>
      </c>
      <c r="G307" s="46">
        <f>H307+J307+K307+L307</f>
        <v>94463869.75</v>
      </c>
      <c r="H307" s="46">
        <f t="shared" ref="H307:N307" si="71">H308+H325+H328+H335</f>
        <v>90817430</v>
      </c>
      <c r="I307" s="46">
        <f t="shared" si="71"/>
        <v>0</v>
      </c>
      <c r="J307" s="46">
        <f t="shared" si="71"/>
        <v>3646439.75</v>
      </c>
      <c r="K307" s="46">
        <f t="shared" si="71"/>
        <v>0</v>
      </c>
      <c r="L307" s="46">
        <f t="shared" si="71"/>
        <v>0</v>
      </c>
      <c r="M307" s="46">
        <f t="shared" si="71"/>
        <v>0</v>
      </c>
      <c r="N307" s="57">
        <f t="shared" si="71"/>
        <v>0</v>
      </c>
    </row>
    <row r="308" spans="1:14" s="11" customFormat="1" ht="30" customHeight="1" x14ac:dyDescent="0.25">
      <c r="A308" s="50" t="s">
        <v>331</v>
      </c>
      <c r="B308" s="51" t="s">
        <v>330</v>
      </c>
      <c r="C308" s="51" t="s">
        <v>303</v>
      </c>
      <c r="D308" s="52" t="s">
        <v>8</v>
      </c>
      <c r="E308" s="52"/>
      <c r="F308" s="52"/>
      <c r="G308" s="53">
        <f t="shared" ref="G308:G311" si="72">H308+J308+K308+L308</f>
        <v>71349198</v>
      </c>
      <c r="H308" s="53">
        <f t="shared" ref="H308:N308" si="73">SUM(H309:H324)</f>
        <v>70611718</v>
      </c>
      <c r="I308" s="53">
        <f t="shared" si="73"/>
        <v>0</v>
      </c>
      <c r="J308" s="53">
        <f t="shared" si="73"/>
        <v>737480</v>
      </c>
      <c r="K308" s="53">
        <f t="shared" si="73"/>
        <v>0</v>
      </c>
      <c r="L308" s="53">
        <f t="shared" si="73"/>
        <v>0</v>
      </c>
      <c r="M308" s="53">
        <f t="shared" si="73"/>
        <v>0</v>
      </c>
      <c r="N308" s="59">
        <f t="shared" si="73"/>
        <v>0</v>
      </c>
    </row>
    <row r="309" spans="1:14" s="11" customFormat="1" ht="30" customHeight="1" x14ac:dyDescent="0.25">
      <c r="A309" s="37" t="s">
        <v>137</v>
      </c>
      <c r="B309" s="64" t="s">
        <v>17</v>
      </c>
      <c r="C309" s="64" t="s">
        <v>322</v>
      </c>
      <c r="D309" s="64" t="s">
        <v>17</v>
      </c>
      <c r="E309" s="64" t="s">
        <v>357</v>
      </c>
      <c r="F309" s="38" t="s">
        <v>123</v>
      </c>
      <c r="G309" s="36">
        <f t="shared" si="72"/>
        <v>522280</v>
      </c>
      <c r="H309" s="36">
        <v>522280</v>
      </c>
      <c r="I309" s="36"/>
      <c r="J309" s="36"/>
      <c r="K309" s="36"/>
      <c r="L309" s="36"/>
      <c r="M309" s="36"/>
      <c r="N309" s="56"/>
    </row>
    <row r="310" spans="1:14" s="11" customFormat="1" ht="30" customHeight="1" x14ac:dyDescent="0.25">
      <c r="A310" s="37" t="s">
        <v>137</v>
      </c>
      <c r="B310" s="64" t="s">
        <v>17</v>
      </c>
      <c r="C310" s="64" t="s">
        <v>322</v>
      </c>
      <c r="D310" s="64" t="s">
        <v>17</v>
      </c>
      <c r="E310" s="64" t="s">
        <v>358</v>
      </c>
      <c r="F310" s="38" t="s">
        <v>122</v>
      </c>
      <c r="G310" s="36">
        <f t="shared" si="72"/>
        <v>41492280</v>
      </c>
      <c r="H310" s="36">
        <f>41642280-150000</f>
        <v>41492280</v>
      </c>
      <c r="I310" s="36"/>
      <c r="J310" s="36"/>
      <c r="K310" s="36"/>
      <c r="L310" s="36"/>
      <c r="M310" s="36"/>
      <c r="N310" s="56"/>
    </row>
    <row r="311" spans="1:14" s="11" customFormat="1" ht="30" customHeight="1" x14ac:dyDescent="0.25">
      <c r="A311" s="37" t="s">
        <v>137</v>
      </c>
      <c r="B311" s="64" t="s">
        <v>17</v>
      </c>
      <c r="C311" s="64" t="s">
        <v>322</v>
      </c>
      <c r="D311" s="64" t="s">
        <v>17</v>
      </c>
      <c r="E311" s="64" t="s">
        <v>358</v>
      </c>
      <c r="F311" s="38" t="s">
        <v>150</v>
      </c>
      <c r="G311" s="36">
        <f t="shared" si="72"/>
        <v>12024870</v>
      </c>
      <c r="H311" s="36">
        <f>12064870-40000</f>
        <v>12024870</v>
      </c>
      <c r="I311" s="36"/>
      <c r="J311" s="36"/>
      <c r="K311" s="36"/>
      <c r="L311" s="36"/>
      <c r="M311" s="36"/>
      <c r="N311" s="56"/>
    </row>
    <row r="312" spans="1:14" s="11" customFormat="1" ht="30" customHeight="1" x14ac:dyDescent="0.25">
      <c r="A312" s="37" t="s">
        <v>137</v>
      </c>
      <c r="B312" s="64" t="s">
        <v>17</v>
      </c>
      <c r="C312" s="64" t="s">
        <v>322</v>
      </c>
      <c r="D312" s="64" t="s">
        <v>17</v>
      </c>
      <c r="E312" s="64" t="s">
        <v>359</v>
      </c>
      <c r="F312" s="38" t="s">
        <v>355</v>
      </c>
      <c r="G312" s="36">
        <f>H312+J312+K312+L312</f>
        <v>0</v>
      </c>
      <c r="H312" s="36"/>
      <c r="I312" s="36"/>
      <c r="J312" s="36"/>
      <c r="K312" s="36"/>
      <c r="L312" s="36"/>
      <c r="M312" s="36"/>
      <c r="N312" s="56"/>
    </row>
    <row r="313" spans="1:14" s="11" customFormat="1" ht="30" customHeight="1" x14ac:dyDescent="0.25">
      <c r="A313" s="37" t="s">
        <v>137</v>
      </c>
      <c r="B313" s="64" t="s">
        <v>17</v>
      </c>
      <c r="C313" s="64" t="s">
        <v>322</v>
      </c>
      <c r="D313" s="64" t="s">
        <v>17</v>
      </c>
      <c r="E313" s="38"/>
      <c r="F313" s="38" t="s">
        <v>356</v>
      </c>
      <c r="G313" s="36">
        <f t="shared" ref="G313:G317" si="74">H313+J313+K313+L313</f>
        <v>546420.89</v>
      </c>
      <c r="H313" s="36"/>
      <c r="I313" s="36"/>
      <c r="J313" s="36">
        <f>566420.89-20000</f>
        <v>546420.89</v>
      </c>
      <c r="K313" s="36"/>
      <c r="L313" s="36"/>
      <c r="M313" s="36"/>
      <c r="N313" s="56"/>
    </row>
    <row r="314" spans="1:14" s="11" customFormat="1" ht="30" customHeight="1" x14ac:dyDescent="0.25">
      <c r="A314" s="37" t="s">
        <v>445</v>
      </c>
      <c r="B314" s="64" t="s">
        <v>17</v>
      </c>
      <c r="C314" s="64" t="s">
        <v>322</v>
      </c>
      <c r="D314" s="64" t="s">
        <v>446</v>
      </c>
      <c r="E314" s="38" t="s">
        <v>447</v>
      </c>
      <c r="F314" s="38" t="s">
        <v>123</v>
      </c>
      <c r="G314" s="36">
        <f t="shared" si="74"/>
        <v>5000</v>
      </c>
      <c r="H314" s="36">
        <v>5000</v>
      </c>
      <c r="I314" s="36"/>
      <c r="J314" s="36"/>
      <c r="K314" s="36"/>
      <c r="L314" s="36"/>
      <c r="M314" s="36"/>
      <c r="N314" s="56"/>
    </row>
    <row r="315" spans="1:14" s="11" customFormat="1" ht="30" customHeight="1" x14ac:dyDescent="0.25">
      <c r="A315" s="37" t="s">
        <v>445</v>
      </c>
      <c r="B315" s="64" t="s">
        <v>17</v>
      </c>
      <c r="C315" s="64" t="s">
        <v>322</v>
      </c>
      <c r="D315" s="64" t="s">
        <v>446</v>
      </c>
      <c r="E315" s="38" t="s">
        <v>447</v>
      </c>
      <c r="F315" s="38" t="s">
        <v>122</v>
      </c>
      <c r="G315" s="36">
        <f t="shared" si="74"/>
        <v>150000</v>
      </c>
      <c r="H315" s="36">
        <v>150000</v>
      </c>
      <c r="I315" s="36"/>
      <c r="J315" s="36"/>
      <c r="K315" s="36"/>
      <c r="L315" s="36"/>
      <c r="M315" s="36"/>
      <c r="N315" s="56"/>
    </row>
    <row r="316" spans="1:14" s="11" customFormat="1" ht="30" customHeight="1" x14ac:dyDescent="0.25">
      <c r="A316" s="37" t="s">
        <v>445</v>
      </c>
      <c r="B316" s="64" t="s">
        <v>17</v>
      </c>
      <c r="C316" s="64" t="s">
        <v>322</v>
      </c>
      <c r="D316" s="64" t="s">
        <v>446</v>
      </c>
      <c r="E316" s="38" t="s">
        <v>447</v>
      </c>
      <c r="F316" s="38" t="s">
        <v>150</v>
      </c>
      <c r="G316" s="36">
        <f t="shared" si="74"/>
        <v>40000</v>
      </c>
      <c r="H316" s="36">
        <v>40000</v>
      </c>
      <c r="I316" s="36"/>
      <c r="J316" s="36"/>
      <c r="K316" s="36"/>
      <c r="L316" s="36"/>
      <c r="M316" s="36"/>
      <c r="N316" s="56"/>
    </row>
    <row r="317" spans="1:14" s="54" customFormat="1" ht="38.4" customHeight="1" x14ac:dyDescent="0.25">
      <c r="A317" s="37" t="s">
        <v>445</v>
      </c>
      <c r="B317" s="64" t="s">
        <v>17</v>
      </c>
      <c r="C317" s="64" t="s">
        <v>322</v>
      </c>
      <c r="D317" s="64" t="s">
        <v>446</v>
      </c>
      <c r="E317" s="38"/>
      <c r="F317" s="38" t="s">
        <v>356</v>
      </c>
      <c r="G317" s="36">
        <f t="shared" si="74"/>
        <v>20000</v>
      </c>
      <c r="H317" s="36"/>
      <c r="I317" s="36"/>
      <c r="J317" s="36">
        <v>20000</v>
      </c>
      <c r="K317" s="36"/>
      <c r="L317" s="36"/>
      <c r="M317" s="36"/>
      <c r="N317" s="56"/>
    </row>
    <row r="318" spans="1:14" s="11" customFormat="1" ht="30" customHeight="1" x14ac:dyDescent="0.25">
      <c r="A318" s="37" t="s">
        <v>24</v>
      </c>
      <c r="B318" s="64" t="s">
        <v>17</v>
      </c>
      <c r="C318" s="64" t="s">
        <v>321</v>
      </c>
      <c r="D318" s="64" t="s">
        <v>18</v>
      </c>
      <c r="E318" s="64" t="s">
        <v>360</v>
      </c>
      <c r="F318" s="38" t="s">
        <v>122</v>
      </c>
      <c r="G318" s="36">
        <f t="shared" ref="G318:G321" si="75">H318+J318+K318+L318</f>
        <v>0</v>
      </c>
      <c r="H318" s="36"/>
      <c r="I318" s="36"/>
      <c r="J318" s="36"/>
      <c r="K318" s="36"/>
      <c r="L318" s="36"/>
      <c r="M318" s="36"/>
      <c r="N318" s="56"/>
    </row>
    <row r="319" spans="1:14" s="11" customFormat="1" ht="30" customHeight="1" x14ac:dyDescent="0.25">
      <c r="A319" s="37" t="s">
        <v>338</v>
      </c>
      <c r="B319" s="64" t="s">
        <v>17</v>
      </c>
      <c r="C319" s="64" t="s">
        <v>321</v>
      </c>
      <c r="D319" s="64" t="s">
        <v>21</v>
      </c>
      <c r="E319" s="64"/>
      <c r="F319" s="38"/>
      <c r="G319" s="36">
        <f t="shared" si="75"/>
        <v>0</v>
      </c>
      <c r="H319" s="36"/>
      <c r="I319" s="36"/>
      <c r="J319" s="36"/>
      <c r="K319" s="36"/>
      <c r="L319" s="36"/>
      <c r="M319" s="36"/>
      <c r="N319" s="56"/>
    </row>
    <row r="320" spans="1:14" s="54" customFormat="1" ht="30" customHeight="1" x14ac:dyDescent="0.25">
      <c r="A320" s="37" t="s">
        <v>25</v>
      </c>
      <c r="B320" s="64" t="s">
        <v>17</v>
      </c>
      <c r="C320" s="64" t="s">
        <v>323</v>
      </c>
      <c r="D320" s="64" t="s">
        <v>19</v>
      </c>
      <c r="E320" s="64" t="s">
        <v>362</v>
      </c>
      <c r="F320" s="38" t="s">
        <v>123</v>
      </c>
      <c r="G320" s="36">
        <f t="shared" si="75"/>
        <v>157728</v>
      </c>
      <c r="H320" s="36">
        <v>157728</v>
      </c>
      <c r="I320" s="36"/>
      <c r="J320" s="36"/>
      <c r="K320" s="36"/>
      <c r="L320" s="36"/>
      <c r="M320" s="36"/>
      <c r="N320" s="56"/>
    </row>
    <row r="321" spans="1:14" s="11" customFormat="1" ht="30" customHeight="1" x14ac:dyDescent="0.25">
      <c r="A321" s="37" t="s">
        <v>25</v>
      </c>
      <c r="B321" s="64" t="s">
        <v>17</v>
      </c>
      <c r="C321" s="64" t="s">
        <v>323</v>
      </c>
      <c r="D321" s="64" t="s">
        <v>19</v>
      </c>
      <c r="E321" s="64" t="s">
        <v>361</v>
      </c>
      <c r="F321" s="38" t="s">
        <v>122</v>
      </c>
      <c r="G321" s="36">
        <f t="shared" si="75"/>
        <v>12575970</v>
      </c>
      <c r="H321" s="36">
        <v>12575970</v>
      </c>
      <c r="I321" s="36"/>
      <c r="J321" s="36"/>
      <c r="K321" s="36"/>
      <c r="L321" s="36"/>
      <c r="M321" s="36"/>
      <c r="N321" s="56"/>
    </row>
    <row r="322" spans="1:14" s="11" customFormat="1" ht="30" customHeight="1" x14ac:dyDescent="0.25">
      <c r="A322" s="37" t="s">
        <v>25</v>
      </c>
      <c r="B322" s="64" t="s">
        <v>17</v>
      </c>
      <c r="C322" s="64" t="s">
        <v>323</v>
      </c>
      <c r="D322" s="64" t="s">
        <v>19</v>
      </c>
      <c r="E322" s="64" t="s">
        <v>361</v>
      </c>
      <c r="F322" s="38" t="s">
        <v>150</v>
      </c>
      <c r="G322" s="36">
        <f>H322+J322+K322+L322</f>
        <v>3643590</v>
      </c>
      <c r="H322" s="36">
        <v>3643590</v>
      </c>
      <c r="I322" s="36"/>
      <c r="J322" s="36"/>
      <c r="K322" s="36"/>
      <c r="L322" s="36"/>
      <c r="M322" s="36"/>
      <c r="N322" s="56"/>
    </row>
    <row r="323" spans="1:14" s="11" customFormat="1" ht="30" customHeight="1" x14ac:dyDescent="0.25">
      <c r="A323" s="37" t="s">
        <v>25</v>
      </c>
      <c r="B323" s="64" t="s">
        <v>17</v>
      </c>
      <c r="C323" s="64" t="s">
        <v>323</v>
      </c>
      <c r="D323" s="64" t="s">
        <v>19</v>
      </c>
      <c r="E323" s="64" t="s">
        <v>363</v>
      </c>
      <c r="F323" s="38" t="s">
        <v>355</v>
      </c>
      <c r="G323" s="36">
        <f t="shared" ref="G323:G327" si="76">H323+J323+K323+L323</f>
        <v>0</v>
      </c>
      <c r="H323" s="36"/>
      <c r="I323" s="36"/>
      <c r="J323" s="36"/>
      <c r="K323" s="36"/>
      <c r="L323" s="36"/>
      <c r="M323" s="36"/>
      <c r="N323" s="56"/>
    </row>
    <row r="324" spans="1:14" s="11" customFormat="1" ht="30" customHeight="1" x14ac:dyDescent="0.25">
      <c r="A324" s="37" t="s">
        <v>25</v>
      </c>
      <c r="B324" s="64" t="s">
        <v>17</v>
      </c>
      <c r="C324" s="64" t="s">
        <v>323</v>
      </c>
      <c r="D324" s="64" t="s">
        <v>19</v>
      </c>
      <c r="E324" s="38"/>
      <c r="F324" s="38" t="s">
        <v>356</v>
      </c>
      <c r="G324" s="36">
        <f t="shared" si="76"/>
        <v>171059.11</v>
      </c>
      <c r="H324" s="36"/>
      <c r="I324" s="36"/>
      <c r="J324" s="36">
        <v>171059.11</v>
      </c>
      <c r="K324" s="36"/>
      <c r="L324" s="36"/>
      <c r="M324" s="36"/>
      <c r="N324" s="56"/>
    </row>
    <row r="325" spans="1:14" s="11" customFormat="1" ht="30" customHeight="1" x14ac:dyDescent="0.25">
      <c r="A325" s="50" t="s">
        <v>335</v>
      </c>
      <c r="B325" s="51" t="s">
        <v>332</v>
      </c>
      <c r="C325" s="52" t="s">
        <v>8</v>
      </c>
      <c r="D325" s="52" t="s">
        <v>8</v>
      </c>
      <c r="E325" s="52"/>
      <c r="F325" s="52"/>
      <c r="G325" s="53">
        <f t="shared" si="76"/>
        <v>0</v>
      </c>
      <c r="H325" s="53">
        <f t="shared" ref="H325" si="77">SUM(H326:H327)</f>
        <v>0</v>
      </c>
      <c r="I325" s="53">
        <f t="shared" ref="I325:K325" si="78">SUM(I326:I327)</f>
        <v>0</v>
      </c>
      <c r="J325" s="53">
        <f t="shared" si="78"/>
        <v>0</v>
      </c>
      <c r="K325" s="53">
        <f t="shared" si="78"/>
        <v>0</v>
      </c>
      <c r="L325" s="53">
        <f t="shared" ref="L325" si="79">SUM(L326:L327)</f>
        <v>0</v>
      </c>
      <c r="M325" s="53">
        <f t="shared" ref="M325:N325" si="80">SUM(M326:M327)</f>
        <v>0</v>
      </c>
      <c r="N325" s="59">
        <f t="shared" si="80"/>
        <v>0</v>
      </c>
    </row>
    <row r="326" spans="1:14" s="54" customFormat="1" ht="30" customHeight="1" x14ac:dyDescent="0.25">
      <c r="A326" s="37" t="s">
        <v>36</v>
      </c>
      <c r="B326" s="64" t="s">
        <v>20</v>
      </c>
      <c r="C326" s="64" t="s">
        <v>321</v>
      </c>
      <c r="D326" s="64" t="s">
        <v>32</v>
      </c>
      <c r="E326" s="38"/>
      <c r="F326" s="38"/>
      <c r="G326" s="36">
        <f t="shared" si="76"/>
        <v>0</v>
      </c>
      <c r="H326" s="36"/>
      <c r="I326" s="36"/>
      <c r="J326" s="36"/>
      <c r="K326" s="36"/>
      <c r="L326" s="36"/>
      <c r="M326" s="36"/>
      <c r="N326" s="56"/>
    </row>
    <row r="327" spans="1:14" s="11" customFormat="1" ht="30" customHeight="1" x14ac:dyDescent="0.25">
      <c r="A327" s="37" t="s">
        <v>312</v>
      </c>
      <c r="B327" s="64" t="s">
        <v>20</v>
      </c>
      <c r="C327" s="64" t="s">
        <v>34</v>
      </c>
      <c r="D327" s="64" t="s">
        <v>313</v>
      </c>
      <c r="E327" s="38"/>
      <c r="F327" s="38"/>
      <c r="G327" s="36">
        <f t="shared" si="76"/>
        <v>0</v>
      </c>
      <c r="H327" s="36"/>
      <c r="I327" s="36"/>
      <c r="J327" s="36"/>
      <c r="K327" s="36"/>
      <c r="L327" s="36"/>
      <c r="M327" s="36"/>
      <c r="N327" s="56"/>
    </row>
    <row r="328" spans="1:14" s="11" customFormat="1" ht="30" customHeight="1" x14ac:dyDescent="0.25">
      <c r="A328" s="50" t="s">
        <v>336</v>
      </c>
      <c r="B328" s="51" t="s">
        <v>333</v>
      </c>
      <c r="C328" s="52" t="s">
        <v>8</v>
      </c>
      <c r="D328" s="52" t="s">
        <v>8</v>
      </c>
      <c r="E328" s="52"/>
      <c r="F328" s="52"/>
      <c r="G328" s="53">
        <f>H328+J328+K328+L328</f>
        <v>351120</v>
      </c>
      <c r="H328" s="53">
        <f t="shared" ref="H328" si="81">SUM(H329:H333)</f>
        <v>351120</v>
      </c>
      <c r="I328" s="53">
        <f t="shared" ref="I328:N328" si="82">SUM(I329:I333)</f>
        <v>0</v>
      </c>
      <c r="J328" s="53">
        <f>SUM(J329:J334)</f>
        <v>0</v>
      </c>
      <c r="K328" s="53">
        <f t="shared" si="82"/>
        <v>0</v>
      </c>
      <c r="L328" s="53">
        <f t="shared" si="82"/>
        <v>0</v>
      </c>
      <c r="M328" s="53">
        <f t="shared" si="82"/>
        <v>0</v>
      </c>
      <c r="N328" s="59">
        <f t="shared" si="82"/>
        <v>0</v>
      </c>
    </row>
    <row r="329" spans="1:14" s="11" customFormat="1" ht="30" customHeight="1" x14ac:dyDescent="0.25">
      <c r="A329" s="37" t="s">
        <v>317</v>
      </c>
      <c r="B329" s="64" t="s">
        <v>316</v>
      </c>
      <c r="C329" s="64" t="s">
        <v>319</v>
      </c>
      <c r="D329" s="64" t="s">
        <v>320</v>
      </c>
      <c r="E329" s="64" t="s">
        <v>364</v>
      </c>
      <c r="F329" s="38" t="s">
        <v>151</v>
      </c>
      <c r="G329" s="36">
        <f t="shared" ref="G329:G340" si="83">H329+J329+K329+L329</f>
        <v>351120</v>
      </c>
      <c r="H329" s="36">
        <v>351120</v>
      </c>
      <c r="I329" s="36"/>
      <c r="J329" s="36"/>
      <c r="K329" s="36"/>
      <c r="L329" s="36"/>
      <c r="M329" s="36"/>
      <c r="N329" s="56"/>
    </row>
    <row r="330" spans="1:14" s="11" customFormat="1" ht="30" customHeight="1" x14ac:dyDescent="0.25">
      <c r="A330" s="37" t="s">
        <v>317</v>
      </c>
      <c r="B330" s="64" t="s">
        <v>316</v>
      </c>
      <c r="C330" s="64" t="s">
        <v>319</v>
      </c>
      <c r="D330" s="64" t="s">
        <v>320</v>
      </c>
      <c r="E330" s="64" t="s">
        <v>365</v>
      </c>
      <c r="F330" s="38"/>
      <c r="G330" s="36">
        <f t="shared" si="83"/>
        <v>0</v>
      </c>
      <c r="H330" s="36"/>
      <c r="I330" s="36"/>
      <c r="J330" s="36"/>
      <c r="K330" s="36"/>
      <c r="L330" s="36"/>
      <c r="M330" s="36"/>
      <c r="N330" s="56"/>
    </row>
    <row r="331" spans="1:14" s="11" customFormat="1" ht="30" customHeight="1" x14ac:dyDescent="0.25">
      <c r="A331" s="37" t="s">
        <v>317</v>
      </c>
      <c r="B331" s="64" t="s">
        <v>316</v>
      </c>
      <c r="C331" s="64" t="s">
        <v>339</v>
      </c>
      <c r="D331" s="64" t="s">
        <v>390</v>
      </c>
      <c r="E331" s="64" t="s">
        <v>391</v>
      </c>
      <c r="F331" s="38"/>
      <c r="G331" s="36">
        <f t="shared" si="83"/>
        <v>0</v>
      </c>
      <c r="H331" s="36"/>
      <c r="I331" s="36"/>
      <c r="J331" s="36"/>
      <c r="K331" s="36"/>
      <c r="L331" s="36"/>
      <c r="M331" s="36"/>
      <c r="N331" s="56"/>
    </row>
    <row r="332" spans="1:14" s="11" customFormat="1" ht="30" customHeight="1" x14ac:dyDescent="0.25">
      <c r="A332" s="37" t="s">
        <v>317</v>
      </c>
      <c r="B332" s="64" t="s">
        <v>316</v>
      </c>
      <c r="C332" s="64" t="s">
        <v>339</v>
      </c>
      <c r="D332" s="64" t="s">
        <v>392</v>
      </c>
      <c r="E332" s="64" t="s">
        <v>393</v>
      </c>
      <c r="F332" s="38"/>
      <c r="G332" s="36">
        <f t="shared" si="83"/>
        <v>0</v>
      </c>
      <c r="H332" s="36"/>
      <c r="I332" s="36"/>
      <c r="J332" s="36"/>
      <c r="K332" s="36"/>
      <c r="L332" s="36"/>
      <c r="M332" s="36"/>
      <c r="N332" s="56"/>
    </row>
    <row r="333" spans="1:14" s="11" customFormat="1" ht="30" customHeight="1" x14ac:dyDescent="0.25">
      <c r="A333" s="37" t="s">
        <v>317</v>
      </c>
      <c r="B333" s="64" t="s">
        <v>316</v>
      </c>
      <c r="C333" s="64" t="s">
        <v>339</v>
      </c>
      <c r="D333" s="64" t="s">
        <v>394</v>
      </c>
      <c r="E333" s="64" t="s">
        <v>395</v>
      </c>
      <c r="F333" s="38"/>
      <c r="G333" s="36">
        <f t="shared" si="83"/>
        <v>0</v>
      </c>
      <c r="H333" s="36"/>
      <c r="I333" s="36"/>
      <c r="J333" s="36"/>
      <c r="K333" s="36"/>
      <c r="L333" s="36"/>
      <c r="M333" s="36"/>
      <c r="N333" s="56"/>
    </row>
    <row r="334" spans="1:14" s="11" customFormat="1" ht="30" customHeight="1" x14ac:dyDescent="0.25">
      <c r="A334" s="37" t="s">
        <v>317</v>
      </c>
      <c r="B334" s="64" t="s">
        <v>316</v>
      </c>
      <c r="C334" s="64" t="s">
        <v>34</v>
      </c>
      <c r="D334" s="64" t="s">
        <v>313</v>
      </c>
      <c r="E334" s="64"/>
      <c r="F334" s="38" t="s">
        <v>389</v>
      </c>
      <c r="G334" s="36">
        <f>H334+J334+K334+L334</f>
        <v>0</v>
      </c>
      <c r="H334" s="36"/>
      <c r="I334" s="36"/>
      <c r="J334" s="36"/>
      <c r="K334" s="36"/>
      <c r="L334" s="36"/>
      <c r="M334" s="36"/>
      <c r="N334" s="56"/>
    </row>
    <row r="335" spans="1:14" s="11" customFormat="1" ht="30" customHeight="1" x14ac:dyDescent="0.25">
      <c r="A335" s="50" t="s">
        <v>337</v>
      </c>
      <c r="B335" s="51" t="s">
        <v>334</v>
      </c>
      <c r="C335" s="52" t="s">
        <v>8</v>
      </c>
      <c r="D335" s="52" t="s">
        <v>8</v>
      </c>
      <c r="E335" s="52"/>
      <c r="F335" s="52"/>
      <c r="G335" s="53">
        <f t="shared" si="83"/>
        <v>22763551.75</v>
      </c>
      <c r="H335" s="53">
        <f>SUM(H336:H375)</f>
        <v>19854592</v>
      </c>
      <c r="I335" s="53">
        <f>SUM(I336:I368)</f>
        <v>0</v>
      </c>
      <c r="J335" s="53">
        <f>SUM(J336:J368)</f>
        <v>2908959.75</v>
      </c>
      <c r="K335" s="53">
        <f>SUM(K336:K368)</f>
        <v>0</v>
      </c>
      <c r="L335" s="53">
        <f>SUM(L336:L376)</f>
        <v>0</v>
      </c>
      <c r="M335" s="53">
        <f>SUM(M336:M368)</f>
        <v>0</v>
      </c>
      <c r="N335" s="53">
        <f>SUM(N336:N368)</f>
        <v>0</v>
      </c>
    </row>
    <row r="336" spans="1:14" s="11" customFormat="1" ht="30" customHeight="1" x14ac:dyDescent="0.25">
      <c r="A336" s="37" t="s">
        <v>26</v>
      </c>
      <c r="B336" s="64" t="s">
        <v>315</v>
      </c>
      <c r="C336" s="64" t="s">
        <v>318</v>
      </c>
      <c r="D336" s="64" t="s">
        <v>20</v>
      </c>
      <c r="E336" s="61" t="s">
        <v>366</v>
      </c>
      <c r="F336" s="62" t="s">
        <v>123</v>
      </c>
      <c r="G336" s="36">
        <f t="shared" si="83"/>
        <v>56850</v>
      </c>
      <c r="H336" s="36">
        <v>56850</v>
      </c>
      <c r="I336" s="36"/>
      <c r="J336" s="36"/>
      <c r="K336" s="36"/>
      <c r="L336" s="36"/>
      <c r="M336" s="36"/>
      <c r="N336" s="56"/>
    </row>
    <row r="337" spans="1:14" s="11" customFormat="1" ht="30" customHeight="1" x14ac:dyDescent="0.25">
      <c r="A337" s="37" t="s">
        <v>26</v>
      </c>
      <c r="B337" s="64" t="s">
        <v>315</v>
      </c>
      <c r="C337" s="64" t="s">
        <v>318</v>
      </c>
      <c r="D337" s="64" t="s">
        <v>20</v>
      </c>
      <c r="E337" s="64" t="s">
        <v>368</v>
      </c>
      <c r="F337" s="38"/>
      <c r="G337" s="36">
        <f t="shared" si="83"/>
        <v>0</v>
      </c>
      <c r="H337" s="36"/>
      <c r="I337" s="36"/>
      <c r="J337" s="36"/>
      <c r="K337" s="36"/>
      <c r="L337" s="36"/>
      <c r="M337" s="36"/>
      <c r="N337" s="56"/>
    </row>
    <row r="338" spans="1:14" s="11" customFormat="1" ht="30" customHeight="1" x14ac:dyDescent="0.25">
      <c r="A338" s="37" t="s">
        <v>26</v>
      </c>
      <c r="B338" s="64" t="s">
        <v>315</v>
      </c>
      <c r="C338" s="64" t="s">
        <v>318</v>
      </c>
      <c r="D338" s="64" t="s">
        <v>20</v>
      </c>
      <c r="E338" s="64" t="s">
        <v>369</v>
      </c>
      <c r="F338" s="38" t="s">
        <v>150</v>
      </c>
      <c r="G338" s="36">
        <f t="shared" si="83"/>
        <v>75100</v>
      </c>
      <c r="H338" s="36">
        <v>75100</v>
      </c>
      <c r="I338" s="36"/>
      <c r="J338" s="36"/>
      <c r="K338" s="36"/>
      <c r="L338" s="36"/>
      <c r="M338" s="36"/>
      <c r="N338" s="56"/>
    </row>
    <row r="339" spans="1:14" s="11" customFormat="1" ht="30" customHeight="1" x14ac:dyDescent="0.25">
      <c r="A339" s="37" t="s">
        <v>26</v>
      </c>
      <c r="B339" s="64" t="s">
        <v>315</v>
      </c>
      <c r="C339" s="64" t="s">
        <v>318</v>
      </c>
      <c r="D339" s="64" t="s">
        <v>21</v>
      </c>
      <c r="E339" s="63" t="s">
        <v>433</v>
      </c>
      <c r="F339" s="62" t="s">
        <v>123</v>
      </c>
      <c r="G339" s="36">
        <f t="shared" si="83"/>
        <v>20600</v>
      </c>
      <c r="H339" s="36">
        <v>20600</v>
      </c>
      <c r="I339" s="36"/>
      <c r="J339" s="36"/>
      <c r="K339" s="36"/>
      <c r="L339" s="36"/>
      <c r="M339" s="36"/>
      <c r="N339" s="56"/>
    </row>
    <row r="340" spans="1:14" s="11" customFormat="1" ht="30" customHeight="1" x14ac:dyDescent="0.25">
      <c r="A340" s="37" t="s">
        <v>27</v>
      </c>
      <c r="B340" s="64" t="s">
        <v>315</v>
      </c>
      <c r="C340" s="64" t="s">
        <v>318</v>
      </c>
      <c r="D340" s="64" t="s">
        <v>21</v>
      </c>
      <c r="E340" s="64" t="s">
        <v>450</v>
      </c>
      <c r="F340" s="38"/>
      <c r="G340" s="36">
        <f t="shared" si="83"/>
        <v>0</v>
      </c>
      <c r="H340" s="36"/>
      <c r="I340" s="36"/>
      <c r="J340" s="36"/>
      <c r="K340" s="36"/>
      <c r="L340" s="36"/>
      <c r="M340" s="36"/>
      <c r="N340" s="56"/>
    </row>
    <row r="341" spans="1:14" s="11" customFormat="1" ht="30" customHeight="1" x14ac:dyDescent="0.25">
      <c r="A341" s="37" t="s">
        <v>28</v>
      </c>
      <c r="B341" s="64" t="s">
        <v>315</v>
      </c>
      <c r="C341" s="64" t="s">
        <v>318</v>
      </c>
      <c r="D341" s="64" t="s">
        <v>22</v>
      </c>
      <c r="E341" s="64" t="s">
        <v>367</v>
      </c>
      <c r="F341" s="38" t="s">
        <v>123</v>
      </c>
      <c r="G341" s="36">
        <f>H341+J341+K341+L341</f>
        <v>7495752</v>
      </c>
      <c r="H341" s="36">
        <v>7495752</v>
      </c>
      <c r="I341" s="36"/>
      <c r="J341" s="36"/>
      <c r="K341" s="36"/>
      <c r="L341" s="36"/>
      <c r="M341" s="36"/>
      <c r="N341" s="56"/>
    </row>
    <row r="342" spans="1:14" s="11" customFormat="1" ht="30" customHeight="1" x14ac:dyDescent="0.25">
      <c r="A342" s="37" t="s">
        <v>28</v>
      </c>
      <c r="B342" s="64" t="s">
        <v>315</v>
      </c>
      <c r="C342" s="64" t="s">
        <v>318</v>
      </c>
      <c r="D342" s="64" t="s">
        <v>22</v>
      </c>
      <c r="E342" s="64" t="s">
        <v>370</v>
      </c>
      <c r="F342" s="38"/>
      <c r="G342" s="36">
        <f t="shared" ref="G342:G376" si="84">H342+J342+K342+L342</f>
        <v>0</v>
      </c>
      <c r="H342" s="36"/>
      <c r="I342" s="36"/>
      <c r="J342" s="36"/>
      <c r="K342" s="36"/>
      <c r="L342" s="36"/>
      <c r="M342" s="36"/>
      <c r="N342" s="56"/>
    </row>
    <row r="343" spans="1:14" s="11" customFormat="1" ht="30" customHeight="1" x14ac:dyDescent="0.25">
      <c r="A343" s="37" t="s">
        <v>28</v>
      </c>
      <c r="B343" s="64" t="s">
        <v>315</v>
      </c>
      <c r="C343" s="64" t="s">
        <v>318</v>
      </c>
      <c r="D343" s="64" t="s">
        <v>22</v>
      </c>
      <c r="E343" s="64" t="s">
        <v>371</v>
      </c>
      <c r="F343" s="38"/>
      <c r="G343" s="36">
        <f t="shared" si="84"/>
        <v>0</v>
      </c>
      <c r="H343" s="36"/>
      <c r="I343" s="36"/>
      <c r="J343" s="36"/>
      <c r="K343" s="36"/>
      <c r="L343" s="36"/>
      <c r="M343" s="36"/>
      <c r="N343" s="56"/>
    </row>
    <row r="344" spans="1:14" s="11" customFormat="1" ht="30" customHeight="1" x14ac:dyDescent="0.25">
      <c r="A344" s="37" t="s">
        <v>28</v>
      </c>
      <c r="B344" s="64" t="s">
        <v>315</v>
      </c>
      <c r="C344" s="64" t="s">
        <v>318</v>
      </c>
      <c r="D344" s="64" t="s">
        <v>22</v>
      </c>
      <c r="E344" s="64"/>
      <c r="F344" s="38" t="s">
        <v>431</v>
      </c>
      <c r="G344" s="36">
        <f t="shared" si="84"/>
        <v>0</v>
      </c>
      <c r="H344" s="36"/>
      <c r="I344" s="36"/>
      <c r="J344" s="36"/>
      <c r="K344" s="36"/>
      <c r="L344" s="36"/>
      <c r="M344" s="36"/>
      <c r="N344" s="56"/>
    </row>
    <row r="345" spans="1:14" s="11" customFormat="1" ht="30" customHeight="1" x14ac:dyDescent="0.25">
      <c r="A345" s="37" t="s">
        <v>29</v>
      </c>
      <c r="B345" s="64" t="s">
        <v>315</v>
      </c>
      <c r="C345" s="64" t="s">
        <v>318</v>
      </c>
      <c r="D345" s="64" t="s">
        <v>23</v>
      </c>
      <c r="E345" s="38"/>
      <c r="F345" s="38"/>
      <c r="G345" s="36">
        <f t="shared" si="84"/>
        <v>0</v>
      </c>
      <c r="H345" s="36"/>
      <c r="I345" s="36"/>
      <c r="J345" s="36"/>
      <c r="K345" s="36"/>
      <c r="L345" s="36"/>
      <c r="M345" s="36"/>
      <c r="N345" s="56"/>
    </row>
    <row r="346" spans="1:14" s="11" customFormat="1" ht="30" customHeight="1" x14ac:dyDescent="0.25">
      <c r="A346" s="37" t="s">
        <v>35</v>
      </c>
      <c r="B346" s="64" t="s">
        <v>315</v>
      </c>
      <c r="C346" s="64" t="s">
        <v>318</v>
      </c>
      <c r="D346" s="64" t="s">
        <v>30</v>
      </c>
      <c r="E346" s="64" t="s">
        <v>372</v>
      </c>
      <c r="F346" s="38" t="s">
        <v>123</v>
      </c>
      <c r="G346" s="36">
        <f t="shared" si="84"/>
        <v>1409970</v>
      </c>
      <c r="H346" s="36">
        <v>1409970</v>
      </c>
      <c r="I346" s="36"/>
      <c r="J346" s="36"/>
      <c r="K346" s="36"/>
      <c r="L346" s="36"/>
      <c r="M346" s="36"/>
      <c r="N346" s="56"/>
    </row>
    <row r="347" spans="1:14" s="11" customFormat="1" ht="30" customHeight="1" x14ac:dyDescent="0.25">
      <c r="A347" s="37" t="s">
        <v>35</v>
      </c>
      <c r="B347" s="64" t="s">
        <v>315</v>
      </c>
      <c r="C347" s="64" t="s">
        <v>318</v>
      </c>
      <c r="D347" s="64" t="s">
        <v>30</v>
      </c>
      <c r="E347" s="64" t="s">
        <v>373</v>
      </c>
      <c r="F347" s="38" t="s">
        <v>150</v>
      </c>
      <c r="G347" s="36">
        <f t="shared" si="84"/>
        <v>4951900</v>
      </c>
      <c r="H347" s="36">
        <v>4951900</v>
      </c>
      <c r="I347" s="36"/>
      <c r="J347" s="36"/>
      <c r="K347" s="36"/>
      <c r="L347" s="36"/>
      <c r="M347" s="36"/>
      <c r="N347" s="56"/>
    </row>
    <row r="348" spans="1:14" s="11" customFormat="1" ht="30" customHeight="1" x14ac:dyDescent="0.25">
      <c r="A348" s="37" t="s">
        <v>35</v>
      </c>
      <c r="B348" s="64" t="s">
        <v>315</v>
      </c>
      <c r="C348" s="64" t="s">
        <v>318</v>
      </c>
      <c r="D348" s="64" t="s">
        <v>30</v>
      </c>
      <c r="E348" s="64" t="s">
        <v>374</v>
      </c>
      <c r="F348" s="38"/>
      <c r="G348" s="36">
        <f t="shared" si="84"/>
        <v>0</v>
      </c>
      <c r="H348" s="36"/>
      <c r="I348" s="36"/>
      <c r="J348" s="36"/>
      <c r="K348" s="36"/>
      <c r="L348" s="36"/>
      <c r="M348" s="36"/>
      <c r="N348" s="56"/>
    </row>
    <row r="349" spans="1:14" s="11" customFormat="1" ht="30" customHeight="1" x14ac:dyDescent="0.25">
      <c r="A349" s="37" t="s">
        <v>35</v>
      </c>
      <c r="B349" s="64" t="s">
        <v>315</v>
      </c>
      <c r="C349" s="64" t="s">
        <v>318</v>
      </c>
      <c r="D349" s="64" t="s">
        <v>30</v>
      </c>
      <c r="E349" s="64"/>
      <c r="F349" s="38" t="s">
        <v>375</v>
      </c>
      <c r="G349" s="36">
        <f t="shared" si="84"/>
        <v>0</v>
      </c>
      <c r="H349" s="36"/>
      <c r="I349" s="36"/>
      <c r="J349" s="36"/>
      <c r="K349" s="36"/>
      <c r="L349" s="36"/>
      <c r="M349" s="36"/>
      <c r="N349" s="56"/>
    </row>
    <row r="350" spans="1:14" s="11" customFormat="1" ht="30" customHeight="1" x14ac:dyDescent="0.25">
      <c r="A350" s="37" t="s">
        <v>42</v>
      </c>
      <c r="B350" s="64" t="s">
        <v>315</v>
      </c>
      <c r="C350" s="64" t="s">
        <v>318</v>
      </c>
      <c r="D350" s="64" t="s">
        <v>31</v>
      </c>
      <c r="E350" s="64" t="s">
        <v>376</v>
      </c>
      <c r="F350" s="38" t="s">
        <v>123</v>
      </c>
      <c r="G350" s="36">
        <f t="shared" si="84"/>
        <v>487760</v>
      </c>
      <c r="H350" s="36">
        <v>487760</v>
      </c>
      <c r="I350" s="36"/>
      <c r="J350" s="36"/>
      <c r="K350" s="36"/>
      <c r="L350" s="36"/>
      <c r="M350" s="36"/>
      <c r="N350" s="56"/>
    </row>
    <row r="351" spans="1:14" s="11" customFormat="1" ht="30" customHeight="1" x14ac:dyDescent="0.25">
      <c r="A351" s="37" t="s">
        <v>42</v>
      </c>
      <c r="B351" s="64" t="s">
        <v>315</v>
      </c>
      <c r="C351" s="64" t="s">
        <v>318</v>
      </c>
      <c r="D351" s="64" t="s">
        <v>31</v>
      </c>
      <c r="E351" s="64" t="s">
        <v>377</v>
      </c>
      <c r="F351" s="38" t="s">
        <v>122</v>
      </c>
      <c r="G351" s="36">
        <f t="shared" si="84"/>
        <v>70000</v>
      </c>
      <c r="H351" s="36">
        <v>70000</v>
      </c>
      <c r="I351" s="36"/>
      <c r="J351" s="36"/>
      <c r="K351" s="36"/>
      <c r="L351" s="36"/>
      <c r="M351" s="36"/>
      <c r="N351" s="56"/>
    </row>
    <row r="352" spans="1:14" s="11" customFormat="1" ht="30" customHeight="1" x14ac:dyDescent="0.25">
      <c r="A352" s="37" t="s">
        <v>42</v>
      </c>
      <c r="B352" s="64" t="s">
        <v>315</v>
      </c>
      <c r="C352" s="64" t="s">
        <v>318</v>
      </c>
      <c r="D352" s="64" t="s">
        <v>31</v>
      </c>
      <c r="E352" s="64" t="s">
        <v>377</v>
      </c>
      <c r="F352" s="38" t="s">
        <v>150</v>
      </c>
      <c r="G352" s="36">
        <f t="shared" si="84"/>
        <v>1286320.7</v>
      </c>
      <c r="H352" s="36">
        <v>1286320.7</v>
      </c>
      <c r="I352" s="36"/>
      <c r="J352" s="36"/>
      <c r="K352" s="36"/>
      <c r="L352" s="36"/>
      <c r="M352" s="36"/>
      <c r="N352" s="56"/>
    </row>
    <row r="353" spans="1:14" s="11" customFormat="1" ht="30" customHeight="1" x14ac:dyDescent="0.25">
      <c r="A353" s="37" t="s">
        <v>42</v>
      </c>
      <c r="B353" s="64" t="s">
        <v>315</v>
      </c>
      <c r="C353" s="64" t="s">
        <v>318</v>
      </c>
      <c r="D353" s="64" t="s">
        <v>31</v>
      </c>
      <c r="E353" s="64" t="s">
        <v>378</v>
      </c>
      <c r="F353" s="38"/>
      <c r="G353" s="36">
        <f t="shared" si="84"/>
        <v>0</v>
      </c>
      <c r="H353" s="36"/>
      <c r="I353" s="36"/>
      <c r="J353" s="36"/>
      <c r="K353" s="36"/>
      <c r="L353" s="36"/>
      <c r="M353" s="36"/>
      <c r="N353" s="56"/>
    </row>
    <row r="354" spans="1:14" s="11" customFormat="1" ht="30" customHeight="1" x14ac:dyDescent="0.25">
      <c r="A354" s="37" t="s">
        <v>42</v>
      </c>
      <c r="B354" s="64" t="s">
        <v>315</v>
      </c>
      <c r="C354" s="64" t="s">
        <v>318</v>
      </c>
      <c r="D354" s="64" t="s">
        <v>31</v>
      </c>
      <c r="E354" s="38"/>
      <c r="F354" s="38" t="s">
        <v>379</v>
      </c>
      <c r="G354" s="36">
        <f t="shared" si="84"/>
        <v>441000</v>
      </c>
      <c r="H354" s="36"/>
      <c r="I354" s="36"/>
      <c r="J354" s="36">
        <v>441000</v>
      </c>
      <c r="K354" s="36"/>
      <c r="L354" s="36"/>
      <c r="M354" s="36"/>
      <c r="N354" s="56"/>
    </row>
    <row r="355" spans="1:14" s="11" customFormat="1" ht="30" customHeight="1" x14ac:dyDescent="0.25">
      <c r="A355" s="37" t="s">
        <v>42</v>
      </c>
      <c r="B355" s="64" t="s">
        <v>315</v>
      </c>
      <c r="C355" s="64" t="s">
        <v>318</v>
      </c>
      <c r="D355" s="64" t="s">
        <v>31</v>
      </c>
      <c r="E355" s="38"/>
      <c r="F355" s="38" t="s">
        <v>380</v>
      </c>
      <c r="G355" s="36">
        <f t="shared" si="84"/>
        <v>132300</v>
      </c>
      <c r="H355" s="36"/>
      <c r="I355" s="36"/>
      <c r="J355" s="36">
        <v>132300</v>
      </c>
      <c r="K355" s="36"/>
      <c r="L355" s="36"/>
      <c r="M355" s="36"/>
      <c r="N355" s="56"/>
    </row>
    <row r="356" spans="1:14" s="11" customFormat="1" ht="30" customHeight="1" x14ac:dyDescent="0.25">
      <c r="A356" s="37" t="s">
        <v>42</v>
      </c>
      <c r="B356" s="64" t="s">
        <v>315</v>
      </c>
      <c r="C356" s="64" t="s">
        <v>318</v>
      </c>
      <c r="D356" s="64" t="s">
        <v>31</v>
      </c>
      <c r="E356" s="38"/>
      <c r="F356" s="38" t="s">
        <v>381</v>
      </c>
      <c r="G356" s="36">
        <f t="shared" si="84"/>
        <v>2283700.9500000002</v>
      </c>
      <c r="H356" s="36"/>
      <c r="I356" s="36"/>
      <c r="J356" s="36">
        <v>2283700.9500000002</v>
      </c>
      <c r="K356" s="36"/>
      <c r="L356" s="36"/>
      <c r="M356" s="36"/>
      <c r="N356" s="56"/>
    </row>
    <row r="357" spans="1:14" s="11" customFormat="1" ht="30" customHeight="1" x14ac:dyDescent="0.25">
      <c r="A357" s="37" t="s">
        <v>42</v>
      </c>
      <c r="B357" s="64" t="s">
        <v>315</v>
      </c>
      <c r="C357" s="64" t="s">
        <v>318</v>
      </c>
      <c r="D357" s="64" t="s">
        <v>31</v>
      </c>
      <c r="E357" s="38"/>
      <c r="F357" s="38" t="s">
        <v>382</v>
      </c>
      <c r="G357" s="36">
        <f t="shared" si="84"/>
        <v>51958.8</v>
      </c>
      <c r="H357" s="36"/>
      <c r="I357" s="36"/>
      <c r="J357" s="36">
        <v>51958.8</v>
      </c>
      <c r="K357" s="36"/>
      <c r="L357" s="36"/>
      <c r="M357" s="36"/>
      <c r="N357" s="56"/>
    </row>
    <row r="358" spans="1:14" s="11" customFormat="1" ht="30" customHeight="1" x14ac:dyDescent="0.25">
      <c r="A358" s="37" t="s">
        <v>42</v>
      </c>
      <c r="B358" s="64" t="s">
        <v>315</v>
      </c>
      <c r="C358" s="64" t="s">
        <v>318</v>
      </c>
      <c r="D358" s="64" t="s">
        <v>31</v>
      </c>
      <c r="E358" s="38"/>
      <c r="F358" s="38" t="s">
        <v>403</v>
      </c>
      <c r="G358" s="36">
        <f t="shared" si="84"/>
        <v>0</v>
      </c>
      <c r="H358" s="36"/>
      <c r="I358" s="36"/>
      <c r="J358" s="36"/>
      <c r="K358" s="36"/>
      <c r="L358" s="36"/>
      <c r="M358" s="36"/>
      <c r="N358" s="56"/>
    </row>
    <row r="359" spans="1:14" s="11" customFormat="1" ht="30" customHeight="1" x14ac:dyDescent="0.25">
      <c r="A359" s="37" t="s">
        <v>317</v>
      </c>
      <c r="B359" s="64" t="s">
        <v>316</v>
      </c>
      <c r="C359" s="64" t="s">
        <v>318</v>
      </c>
      <c r="D359" s="64" t="s">
        <v>313</v>
      </c>
      <c r="E359" s="64" t="s">
        <v>388</v>
      </c>
      <c r="F359" s="38"/>
      <c r="G359" s="36">
        <f t="shared" si="84"/>
        <v>0</v>
      </c>
      <c r="H359" s="36"/>
      <c r="I359" s="36"/>
      <c r="J359" s="36"/>
      <c r="K359" s="36"/>
      <c r="L359" s="36"/>
      <c r="M359" s="36"/>
      <c r="N359" s="56"/>
    </row>
    <row r="360" spans="1:14" s="11" customFormat="1" ht="30" customHeight="1" x14ac:dyDescent="0.25">
      <c r="A360" s="37" t="s">
        <v>37</v>
      </c>
      <c r="B360" s="64" t="s">
        <v>32</v>
      </c>
      <c r="C360" s="64" t="s">
        <v>318</v>
      </c>
      <c r="D360" s="64" t="s">
        <v>33</v>
      </c>
      <c r="E360" s="64" t="s">
        <v>383</v>
      </c>
      <c r="F360" s="38" t="s">
        <v>123</v>
      </c>
      <c r="G360" s="36">
        <f t="shared" si="84"/>
        <v>170000</v>
      </c>
      <c r="H360" s="36">
        <v>170000</v>
      </c>
      <c r="I360" s="36"/>
      <c r="J360" s="36"/>
      <c r="K360" s="36"/>
      <c r="L360" s="36"/>
      <c r="M360" s="36"/>
      <c r="N360" s="56"/>
    </row>
    <row r="361" spans="1:14" s="11" customFormat="1" ht="30" customHeight="1" x14ac:dyDescent="0.25">
      <c r="A361" s="37" t="s">
        <v>37</v>
      </c>
      <c r="B361" s="64" t="s">
        <v>32</v>
      </c>
      <c r="C361" s="64" t="s">
        <v>318</v>
      </c>
      <c r="D361" s="64" t="s">
        <v>33</v>
      </c>
      <c r="E361" s="64" t="s">
        <v>384</v>
      </c>
      <c r="F361" s="38" t="s">
        <v>122</v>
      </c>
      <c r="G361" s="36">
        <f t="shared" si="84"/>
        <v>3200000</v>
      </c>
      <c r="H361" s="36">
        <v>3200000</v>
      </c>
      <c r="I361" s="36"/>
      <c r="J361" s="36"/>
      <c r="K361" s="36"/>
      <c r="L361" s="36"/>
      <c r="M361" s="36"/>
      <c r="N361" s="56"/>
    </row>
    <row r="362" spans="1:14" x14ac:dyDescent="0.3">
      <c r="A362" s="37" t="s">
        <v>37</v>
      </c>
      <c r="B362" s="64" t="s">
        <v>32</v>
      </c>
      <c r="C362" s="64" t="s">
        <v>318</v>
      </c>
      <c r="D362" s="64" t="s">
        <v>33</v>
      </c>
      <c r="E362" s="64" t="s">
        <v>385</v>
      </c>
      <c r="F362" s="38"/>
      <c r="G362" s="36">
        <f t="shared" si="84"/>
        <v>0</v>
      </c>
      <c r="H362" s="36"/>
      <c r="I362" s="36"/>
      <c r="J362" s="36"/>
      <c r="K362" s="36"/>
      <c r="L362" s="36"/>
      <c r="M362" s="36"/>
      <c r="N362" s="56"/>
    </row>
    <row r="363" spans="1:14" x14ac:dyDescent="0.3">
      <c r="A363" s="37" t="s">
        <v>37</v>
      </c>
      <c r="B363" s="64" t="s">
        <v>32</v>
      </c>
      <c r="C363" s="64" t="s">
        <v>318</v>
      </c>
      <c r="D363" s="64" t="s">
        <v>33</v>
      </c>
      <c r="E363" s="64"/>
      <c r="F363" s="38" t="s">
        <v>386</v>
      </c>
      <c r="G363" s="36">
        <f t="shared" si="84"/>
        <v>0</v>
      </c>
      <c r="H363" s="36"/>
      <c r="I363" s="36"/>
      <c r="J363" s="36"/>
      <c r="K363" s="36"/>
      <c r="L363" s="36"/>
      <c r="M363" s="36"/>
      <c r="N363" s="56"/>
    </row>
    <row r="364" spans="1:14" x14ac:dyDescent="0.3">
      <c r="A364" s="37" t="s">
        <v>37</v>
      </c>
      <c r="B364" s="64" t="s">
        <v>32</v>
      </c>
      <c r="C364" s="64" t="s">
        <v>318</v>
      </c>
      <c r="D364" s="64" t="s">
        <v>33</v>
      </c>
      <c r="E364" s="64"/>
      <c r="F364" s="38" t="s">
        <v>432</v>
      </c>
      <c r="G364" s="36">
        <f t="shared" si="84"/>
        <v>0</v>
      </c>
      <c r="H364" s="36"/>
      <c r="I364" s="36"/>
      <c r="J364" s="36"/>
      <c r="K364" s="36"/>
      <c r="L364" s="36"/>
      <c r="M364" s="36"/>
      <c r="N364" s="56"/>
    </row>
    <row r="365" spans="1:14" x14ac:dyDescent="0.3">
      <c r="A365" s="37" t="s">
        <v>37</v>
      </c>
      <c r="B365" s="64" t="s">
        <v>32</v>
      </c>
      <c r="C365" s="64" t="s">
        <v>340</v>
      </c>
      <c r="D365" s="64" t="s">
        <v>33</v>
      </c>
      <c r="E365" s="38"/>
      <c r="F365" s="38"/>
      <c r="G365" s="36">
        <f t="shared" si="84"/>
        <v>0</v>
      </c>
      <c r="H365" s="36"/>
      <c r="I365" s="36"/>
      <c r="J365" s="36"/>
      <c r="K365" s="36"/>
      <c r="L365" s="36"/>
      <c r="M365" s="36"/>
      <c r="N365" s="56"/>
    </row>
    <row r="366" spans="1:14" x14ac:dyDescent="0.3">
      <c r="A366" s="37" t="s">
        <v>37</v>
      </c>
      <c r="B366" s="64" t="s">
        <v>32</v>
      </c>
      <c r="C366" s="64" t="s">
        <v>318</v>
      </c>
      <c r="D366" s="64" t="s">
        <v>439</v>
      </c>
      <c r="E366" s="38" t="s">
        <v>438</v>
      </c>
      <c r="F366" s="64" t="s">
        <v>123</v>
      </c>
      <c r="G366" s="36">
        <f t="shared" si="84"/>
        <v>159300</v>
      </c>
      <c r="H366" s="36">
        <v>159300</v>
      </c>
      <c r="I366" s="36"/>
      <c r="J366" s="36"/>
      <c r="K366" s="36"/>
      <c r="L366" s="36"/>
      <c r="M366" s="36"/>
      <c r="N366" s="56"/>
    </row>
    <row r="367" spans="1:14" ht="31.2" x14ac:dyDescent="0.3">
      <c r="A367" s="37" t="s">
        <v>38</v>
      </c>
      <c r="B367" s="64" t="s">
        <v>32</v>
      </c>
      <c r="C367" s="64" t="s">
        <v>318</v>
      </c>
      <c r="D367" s="64" t="s">
        <v>443</v>
      </c>
      <c r="E367" s="38" t="s">
        <v>444</v>
      </c>
      <c r="F367" s="64" t="s">
        <v>123</v>
      </c>
      <c r="G367" s="36">
        <f t="shared" si="84"/>
        <v>172100</v>
      </c>
      <c r="H367" s="36">
        <v>172100</v>
      </c>
      <c r="I367" s="36"/>
      <c r="J367" s="36"/>
      <c r="K367" s="36"/>
      <c r="L367" s="36"/>
      <c r="M367" s="36"/>
      <c r="N367" s="56"/>
    </row>
    <row r="368" spans="1:14" ht="31.2" x14ac:dyDescent="0.3">
      <c r="A368" s="37" t="s">
        <v>38</v>
      </c>
      <c r="B368" s="64" t="s">
        <v>32</v>
      </c>
      <c r="C368" s="64" t="s">
        <v>318</v>
      </c>
      <c r="D368" s="64" t="s">
        <v>443</v>
      </c>
      <c r="E368" s="64" t="s">
        <v>448</v>
      </c>
      <c r="F368" s="38" t="s">
        <v>122</v>
      </c>
      <c r="G368" s="36">
        <f t="shared" si="84"/>
        <v>203939.3</v>
      </c>
      <c r="H368" s="36">
        <v>203939.3</v>
      </c>
      <c r="I368" s="36"/>
      <c r="J368" s="36"/>
      <c r="K368" s="36"/>
      <c r="L368" s="36"/>
      <c r="M368" s="36"/>
      <c r="N368" s="56"/>
    </row>
    <row r="369" spans="1:14" ht="31.2" x14ac:dyDescent="0.3">
      <c r="A369" s="37" t="s">
        <v>38</v>
      </c>
      <c r="B369" s="66" t="s">
        <v>32</v>
      </c>
      <c r="C369" s="66" t="s">
        <v>318</v>
      </c>
      <c r="D369" s="66" t="s">
        <v>442</v>
      </c>
      <c r="E369" s="66" t="s">
        <v>462</v>
      </c>
      <c r="F369" s="38"/>
      <c r="G369" s="36">
        <f t="shared" si="84"/>
        <v>0</v>
      </c>
      <c r="H369" s="36"/>
      <c r="I369" s="36"/>
      <c r="J369" s="36"/>
      <c r="K369" s="36"/>
      <c r="L369" s="36"/>
      <c r="M369" s="36"/>
      <c r="N369" s="56"/>
    </row>
    <row r="370" spans="1:14" ht="31.2" x14ac:dyDescent="0.3">
      <c r="A370" s="37" t="s">
        <v>38</v>
      </c>
      <c r="B370" s="66" t="s">
        <v>32</v>
      </c>
      <c r="C370" s="66" t="s">
        <v>318</v>
      </c>
      <c r="D370" s="66" t="s">
        <v>452</v>
      </c>
      <c r="E370" s="66" t="s">
        <v>463</v>
      </c>
      <c r="F370" s="38"/>
      <c r="G370" s="36">
        <f t="shared" si="84"/>
        <v>0</v>
      </c>
      <c r="H370" s="36"/>
      <c r="I370" s="36"/>
      <c r="J370" s="36"/>
      <c r="K370" s="36"/>
      <c r="L370" s="36"/>
      <c r="M370" s="36"/>
      <c r="N370" s="56"/>
    </row>
    <row r="371" spans="1:14" ht="31.2" x14ac:dyDescent="0.3">
      <c r="A371" s="37" t="s">
        <v>38</v>
      </c>
      <c r="B371" s="66" t="s">
        <v>32</v>
      </c>
      <c r="C371" s="66" t="s">
        <v>318</v>
      </c>
      <c r="D371" s="66" t="s">
        <v>439</v>
      </c>
      <c r="E371" s="66" t="s">
        <v>464</v>
      </c>
      <c r="F371" s="38"/>
      <c r="G371" s="36">
        <f t="shared" si="84"/>
        <v>0</v>
      </c>
      <c r="H371" s="36"/>
      <c r="I371" s="36"/>
      <c r="J371" s="36"/>
      <c r="K371" s="36"/>
      <c r="L371" s="36"/>
      <c r="M371" s="36"/>
      <c r="N371" s="56"/>
    </row>
    <row r="372" spans="1:14" ht="31.2" x14ac:dyDescent="0.3">
      <c r="A372" s="37" t="s">
        <v>38</v>
      </c>
      <c r="B372" s="66" t="s">
        <v>32</v>
      </c>
      <c r="C372" s="66" t="s">
        <v>318</v>
      </c>
      <c r="D372" s="66" t="s">
        <v>453</v>
      </c>
      <c r="E372" s="66" t="s">
        <v>465</v>
      </c>
      <c r="F372" s="38"/>
      <c r="G372" s="36">
        <f t="shared" si="84"/>
        <v>0</v>
      </c>
      <c r="H372" s="36"/>
      <c r="I372" s="36"/>
      <c r="J372" s="36"/>
      <c r="K372" s="36"/>
      <c r="L372" s="36"/>
      <c r="M372" s="36"/>
      <c r="N372" s="56"/>
    </row>
    <row r="373" spans="1:14" ht="31.2" x14ac:dyDescent="0.3">
      <c r="A373" s="37" t="s">
        <v>38</v>
      </c>
      <c r="B373" s="66" t="s">
        <v>32</v>
      </c>
      <c r="C373" s="66" t="s">
        <v>318</v>
      </c>
      <c r="D373" s="66" t="s">
        <v>443</v>
      </c>
      <c r="E373" s="66" t="s">
        <v>466</v>
      </c>
      <c r="F373" s="38"/>
      <c r="G373" s="36">
        <f t="shared" si="84"/>
        <v>0</v>
      </c>
      <c r="H373" s="36"/>
      <c r="I373" s="36"/>
      <c r="J373" s="36"/>
      <c r="K373" s="36"/>
      <c r="L373" s="36"/>
      <c r="M373" s="36"/>
      <c r="N373" s="56"/>
    </row>
    <row r="374" spans="1:14" ht="31.2" x14ac:dyDescent="0.3">
      <c r="A374" s="37" t="s">
        <v>38</v>
      </c>
      <c r="B374" s="66" t="s">
        <v>32</v>
      </c>
      <c r="C374" s="66" t="s">
        <v>318</v>
      </c>
      <c r="D374" s="66" t="s">
        <v>440</v>
      </c>
      <c r="E374" s="66" t="s">
        <v>467</v>
      </c>
      <c r="F374" s="38"/>
      <c r="G374" s="36">
        <f t="shared" si="84"/>
        <v>0</v>
      </c>
      <c r="H374" s="36"/>
      <c r="I374" s="36"/>
      <c r="J374" s="36"/>
      <c r="K374" s="36"/>
      <c r="L374" s="36"/>
      <c r="M374" s="36"/>
      <c r="N374" s="56"/>
    </row>
    <row r="375" spans="1:14" ht="31.2" x14ac:dyDescent="0.3">
      <c r="A375" s="37" t="s">
        <v>449</v>
      </c>
      <c r="B375" s="64" t="s">
        <v>32</v>
      </c>
      <c r="C375" s="64" t="s">
        <v>318</v>
      </c>
      <c r="D375" s="64" t="s">
        <v>451</v>
      </c>
      <c r="E375" s="64" t="s">
        <v>455</v>
      </c>
      <c r="F375" s="38" t="s">
        <v>122</v>
      </c>
      <c r="G375" s="36">
        <f t="shared" si="84"/>
        <v>95000</v>
      </c>
      <c r="H375" s="36">
        <v>95000</v>
      </c>
      <c r="I375" s="36"/>
      <c r="J375" s="36"/>
      <c r="K375" s="36"/>
      <c r="L375" s="36"/>
      <c r="M375" s="36"/>
      <c r="N375" s="56"/>
    </row>
    <row r="376" spans="1:14" ht="31.2" x14ac:dyDescent="0.3">
      <c r="A376" s="37" t="s">
        <v>449</v>
      </c>
      <c r="B376" s="64" t="s">
        <v>32</v>
      </c>
      <c r="C376" s="64" t="s">
        <v>318</v>
      </c>
      <c r="D376" s="64" t="s">
        <v>451</v>
      </c>
      <c r="E376" s="66" t="s">
        <v>468</v>
      </c>
      <c r="F376" s="38"/>
      <c r="G376" s="36">
        <f t="shared" si="84"/>
        <v>0</v>
      </c>
      <c r="H376" s="46"/>
      <c r="I376" s="36"/>
      <c r="J376" s="36"/>
      <c r="K376" s="36"/>
      <c r="L376" s="36"/>
      <c r="M376" s="36"/>
      <c r="N376" s="56"/>
    </row>
    <row r="377" spans="1:14" ht="31.2" x14ac:dyDescent="0.3">
      <c r="A377" s="47" t="s">
        <v>43</v>
      </c>
      <c r="B377" s="39" t="s">
        <v>8</v>
      </c>
      <c r="C377" s="39" t="s">
        <v>8</v>
      </c>
      <c r="D377" s="39" t="s">
        <v>8</v>
      </c>
      <c r="E377" s="39"/>
      <c r="F377" s="39"/>
      <c r="G377" s="46"/>
      <c r="H377" s="46"/>
      <c r="I377" s="46"/>
      <c r="J377" s="46"/>
      <c r="K377" s="46"/>
      <c r="L377" s="46"/>
      <c r="M377" s="46"/>
      <c r="N377" s="57"/>
    </row>
    <row r="378" spans="1:14" x14ac:dyDescent="0.3">
      <c r="A378" s="47" t="s">
        <v>9</v>
      </c>
      <c r="B378" s="41" t="s">
        <v>324</v>
      </c>
      <c r="C378" s="39" t="s">
        <v>8</v>
      </c>
      <c r="D378" s="39" t="s">
        <v>8</v>
      </c>
      <c r="E378" s="39"/>
      <c r="F378" s="39"/>
      <c r="G378" s="46"/>
      <c r="H378" s="46"/>
      <c r="I378" s="46"/>
      <c r="J378" s="46"/>
      <c r="K378" s="46"/>
      <c r="L378" s="46"/>
      <c r="M378" s="46"/>
      <c r="N378" s="57"/>
    </row>
    <row r="379" spans="1:14" x14ac:dyDescent="0.3">
      <c r="A379" s="48" t="s">
        <v>44</v>
      </c>
      <c r="B379" s="38"/>
      <c r="C379" s="38" t="s">
        <v>8</v>
      </c>
      <c r="D379" s="38" t="s">
        <v>8</v>
      </c>
      <c r="E379" s="38"/>
      <c r="F379" s="38" t="s">
        <v>8</v>
      </c>
      <c r="G379" s="36" t="s">
        <v>8</v>
      </c>
      <c r="H379" s="36" t="s">
        <v>8</v>
      </c>
      <c r="I379" s="36" t="s">
        <v>8</v>
      </c>
      <c r="J379" s="36" t="s">
        <v>8</v>
      </c>
      <c r="K379" s="36" t="s">
        <v>8</v>
      </c>
      <c r="L379" s="36" t="s">
        <v>8</v>
      </c>
      <c r="M379" s="36" t="s">
        <v>8</v>
      </c>
      <c r="N379" s="56" t="s">
        <v>8</v>
      </c>
    </row>
    <row r="380" spans="1:14" ht="31.2" x14ac:dyDescent="0.3">
      <c r="A380" s="37" t="s">
        <v>138</v>
      </c>
      <c r="B380" s="38"/>
      <c r="C380" s="38" t="s">
        <v>8</v>
      </c>
      <c r="D380" s="38" t="s">
        <v>8</v>
      </c>
      <c r="E380" s="38" t="s">
        <v>8</v>
      </c>
      <c r="F380" s="38" t="s">
        <v>8</v>
      </c>
      <c r="G380" s="46">
        <f t="shared" ref="G380:G381" si="85">H380+J380+K380+L380</f>
        <v>0</v>
      </c>
      <c r="H380" s="36">
        <f t="shared" ref="H380:N380" si="86">H381</f>
        <v>0</v>
      </c>
      <c r="I380" s="36">
        <f t="shared" si="86"/>
        <v>0</v>
      </c>
      <c r="J380" s="36">
        <f t="shared" si="86"/>
        <v>0</v>
      </c>
      <c r="K380" s="36">
        <f t="shared" si="86"/>
        <v>0</v>
      </c>
      <c r="L380" s="36">
        <f t="shared" si="86"/>
        <v>0</v>
      </c>
      <c r="M380" s="36">
        <f t="shared" si="86"/>
        <v>0</v>
      </c>
      <c r="N380" s="56">
        <f t="shared" si="86"/>
        <v>0</v>
      </c>
    </row>
    <row r="381" spans="1:14" ht="31.2" x14ac:dyDescent="0.3">
      <c r="A381" s="37" t="s">
        <v>60</v>
      </c>
      <c r="B381" s="38"/>
      <c r="C381" s="38"/>
      <c r="D381" s="38"/>
      <c r="E381" s="38"/>
      <c r="F381" s="38"/>
      <c r="G381" s="36">
        <f t="shared" si="85"/>
        <v>0</v>
      </c>
      <c r="H381" s="36"/>
      <c r="I381" s="36"/>
      <c r="J381" s="36"/>
      <c r="K381" s="36"/>
      <c r="L381" s="36"/>
      <c r="M381" s="36"/>
      <c r="N381" s="56"/>
    </row>
  </sheetData>
  <mergeCells count="71">
    <mergeCell ref="A275:A276"/>
    <mergeCell ref="B275:B276"/>
    <mergeCell ref="C275:C276"/>
    <mergeCell ref="D275:D276"/>
    <mergeCell ref="A267:A268"/>
    <mergeCell ref="B267:B268"/>
    <mergeCell ref="C267:C268"/>
    <mergeCell ref="D267:D268"/>
    <mergeCell ref="A273:A274"/>
    <mergeCell ref="B273:B274"/>
    <mergeCell ref="C273:C274"/>
    <mergeCell ref="D273:D274"/>
    <mergeCell ref="C149:C150"/>
    <mergeCell ref="D149:D150"/>
    <mergeCell ref="A151:A152"/>
    <mergeCell ref="B151:B152"/>
    <mergeCell ref="C151:C152"/>
    <mergeCell ref="D151:D152"/>
    <mergeCell ref="A2:N2"/>
    <mergeCell ref="D25:D26"/>
    <mergeCell ref="N7:N8"/>
    <mergeCell ref="C4:D4"/>
    <mergeCell ref="E4:E8"/>
    <mergeCell ref="F4:F8"/>
    <mergeCell ref="G4:N4"/>
    <mergeCell ref="G5:G8"/>
    <mergeCell ref="A21:A22"/>
    <mergeCell ref="B21:B22"/>
    <mergeCell ref="A10:N10"/>
    <mergeCell ref="H5:N5"/>
    <mergeCell ref="H6:H8"/>
    <mergeCell ref="C5:C8"/>
    <mergeCell ref="C25:C26"/>
    <mergeCell ref="A4:A8"/>
    <mergeCell ref="L3:N3"/>
    <mergeCell ref="D5:D8"/>
    <mergeCell ref="D19:D20"/>
    <mergeCell ref="C27:C28"/>
    <mergeCell ref="B4:B8"/>
    <mergeCell ref="L6:N6"/>
    <mergeCell ref="M7:M8"/>
    <mergeCell ref="L7:L8"/>
    <mergeCell ref="A27:A28"/>
    <mergeCell ref="B27:B28"/>
    <mergeCell ref="A19:A20"/>
    <mergeCell ref="J6:J8"/>
    <mergeCell ref="K6:K8"/>
    <mergeCell ref="I6:I8"/>
    <mergeCell ref="D27:D28"/>
    <mergeCell ref="D21:D22"/>
    <mergeCell ref="A25:A26"/>
    <mergeCell ref="B19:B20"/>
    <mergeCell ref="B25:B26"/>
    <mergeCell ref="C19:C20"/>
    <mergeCell ref="C21:C22"/>
    <mergeCell ref="A134:N134"/>
    <mergeCell ref="A269:A270"/>
    <mergeCell ref="B269:B270"/>
    <mergeCell ref="C269:C270"/>
    <mergeCell ref="D269:D270"/>
    <mergeCell ref="A258:N258"/>
    <mergeCell ref="A145:A146"/>
    <mergeCell ref="B145:B146"/>
    <mergeCell ref="C145:C146"/>
    <mergeCell ref="D145:D146"/>
    <mergeCell ref="A143:A144"/>
    <mergeCell ref="B143:B144"/>
    <mergeCell ref="C143:C144"/>
    <mergeCell ref="D143:D144"/>
    <mergeCell ref="A149:A150"/>
    <mergeCell ref="B149:B150"/>
  </mergeCells>
  <pageMargins left="0.19685039370078741" right="0.19685039370078741" top="0.19685039370078741" bottom="0.19685039370078741" header="0.19685039370078741" footer="0.19685039370078741"/>
  <pageSetup paperSize="9" scale="45" fitToHeight="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25"/>
  <sheetViews>
    <sheetView view="pageBreakPreview" zoomScaleNormal="100" zoomScaleSheetLayoutView="100" workbookViewId="0">
      <selection activeCell="A10" sqref="A10:FE10"/>
    </sheetView>
  </sheetViews>
  <sheetFormatPr defaultColWidth="0.88671875" defaultRowHeight="13.2" x14ac:dyDescent="0.25"/>
  <cols>
    <col min="1" max="16384" width="0.88671875" style="22"/>
  </cols>
  <sheetData>
    <row r="1" spans="1:161" s="21" customFormat="1" ht="12" x14ac:dyDescent="0.25">
      <c r="DA1" s="21" t="s">
        <v>205</v>
      </c>
    </row>
    <row r="2" spans="1:161" s="21" customFormat="1" ht="47.25" customHeight="1" x14ac:dyDescent="0.25">
      <c r="DA2" s="214" t="s">
        <v>206</v>
      </c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</row>
    <row r="3" spans="1:161" ht="3" customHeight="1" x14ac:dyDescent="0.25"/>
    <row r="4" spans="1:161" s="23" customFormat="1" ht="10.199999999999999" x14ac:dyDescent="0.2">
      <c r="DA4" s="23" t="s">
        <v>207</v>
      </c>
    </row>
    <row r="6" spans="1:161" s="24" customFormat="1" ht="13.8" x14ac:dyDescent="0.25">
      <c r="FE6" s="25" t="s">
        <v>208</v>
      </c>
    </row>
    <row r="8" spans="1:161" s="26" customFormat="1" ht="15.6" x14ac:dyDescent="0.3">
      <c r="A8" s="215" t="s">
        <v>209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</row>
    <row r="10" spans="1:161" s="24" customFormat="1" ht="13.8" x14ac:dyDescent="0.25">
      <c r="A10" s="216" t="s">
        <v>210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</row>
    <row r="11" spans="1:161" ht="6" customHeight="1" x14ac:dyDescent="0.25"/>
    <row r="12" spans="1:161" s="27" customFormat="1" ht="13.8" x14ac:dyDescent="0.25">
      <c r="A12" s="27" t="s">
        <v>211</v>
      </c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</row>
    <row r="13" spans="1:161" s="27" customFormat="1" ht="6" customHeight="1" x14ac:dyDescent="0.25"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</row>
    <row r="14" spans="1:161" s="27" customFormat="1" ht="13.8" x14ac:dyDescent="0.25">
      <c r="A14" s="218" t="s">
        <v>212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</row>
    <row r="15" spans="1:161" ht="9.75" customHeight="1" x14ac:dyDescent="0.25"/>
    <row r="16" spans="1:161" s="24" customFormat="1" ht="13.8" x14ac:dyDescent="0.25">
      <c r="A16" s="216" t="s">
        <v>213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</row>
    <row r="17" spans="1:161" ht="10.5" customHeight="1" x14ac:dyDescent="0.25"/>
    <row r="18" spans="1:161" s="30" customFormat="1" ht="13.5" customHeight="1" x14ac:dyDescent="0.25">
      <c r="A18" s="208" t="s">
        <v>214</v>
      </c>
      <c r="B18" s="209"/>
      <c r="C18" s="209"/>
      <c r="D18" s="209"/>
      <c r="E18" s="209"/>
      <c r="F18" s="210"/>
      <c r="G18" s="208" t="s">
        <v>215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10"/>
      <c r="Y18" s="208" t="s">
        <v>216</v>
      </c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204" t="s">
        <v>217</v>
      </c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6"/>
      <c r="DI18" s="208" t="s">
        <v>218</v>
      </c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10"/>
      <c r="DY18" s="208" t="s">
        <v>219</v>
      </c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10"/>
      <c r="EO18" s="208" t="s">
        <v>220</v>
      </c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10"/>
    </row>
    <row r="19" spans="1:161" s="30" customFormat="1" ht="13.5" customHeight="1" x14ac:dyDescent="0.25">
      <c r="A19" s="220"/>
      <c r="B19" s="221"/>
      <c r="C19" s="221"/>
      <c r="D19" s="221"/>
      <c r="E19" s="221"/>
      <c r="F19" s="222"/>
      <c r="G19" s="220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220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2"/>
      <c r="AO19" s="208" t="s">
        <v>221</v>
      </c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10"/>
      <c r="BF19" s="204" t="s">
        <v>2</v>
      </c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6"/>
      <c r="DI19" s="220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2"/>
      <c r="DY19" s="220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2"/>
      <c r="EO19" s="220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2"/>
    </row>
    <row r="20" spans="1:161" s="30" customFormat="1" ht="39.75" customHeight="1" x14ac:dyDescent="0.25">
      <c r="A20" s="211"/>
      <c r="B20" s="212"/>
      <c r="C20" s="212"/>
      <c r="D20" s="212"/>
      <c r="E20" s="212"/>
      <c r="F20" s="213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  <c r="Y20" s="211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3"/>
      <c r="AO20" s="211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3"/>
      <c r="BF20" s="207" t="s">
        <v>222</v>
      </c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 t="s">
        <v>223</v>
      </c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 t="s">
        <v>224</v>
      </c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11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3"/>
      <c r="DY20" s="211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3"/>
      <c r="EO20" s="211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3"/>
    </row>
    <row r="21" spans="1:161" s="31" customFormat="1" x14ac:dyDescent="0.25">
      <c r="A21" s="201">
        <v>1</v>
      </c>
      <c r="B21" s="201"/>
      <c r="C21" s="201"/>
      <c r="D21" s="201"/>
      <c r="E21" s="201"/>
      <c r="F21" s="201"/>
      <c r="G21" s="201">
        <v>2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>
        <v>3</v>
      </c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>
        <v>4</v>
      </c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>
        <v>5</v>
      </c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>
        <v>6</v>
      </c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>
        <v>7</v>
      </c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>
        <v>8</v>
      </c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>
        <v>9</v>
      </c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>
        <v>10</v>
      </c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</row>
    <row r="22" spans="1:161" s="32" customFormat="1" ht="15" customHeight="1" x14ac:dyDescent="0.25">
      <c r="A22" s="202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</row>
    <row r="23" spans="1:161" s="32" customFormat="1" ht="15" customHeight="1" x14ac:dyDescent="0.25">
      <c r="A23" s="202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</row>
    <row r="24" spans="1:161" s="32" customFormat="1" ht="15" customHeight="1" x14ac:dyDescent="0.25">
      <c r="A24" s="202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</row>
    <row r="25" spans="1:161" s="32" customFormat="1" ht="15" customHeight="1" x14ac:dyDescent="0.25">
      <c r="A25" s="197" t="s">
        <v>225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200" t="s">
        <v>226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 t="s">
        <v>226</v>
      </c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 t="s">
        <v>226</v>
      </c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 t="s">
        <v>226</v>
      </c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 t="s">
        <v>226</v>
      </c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 t="s">
        <v>226</v>
      </c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</row>
  </sheetData>
  <mergeCells count="68">
    <mergeCell ref="AO21:BE21"/>
    <mergeCell ref="AO19:BE20"/>
    <mergeCell ref="DA2:FE2"/>
    <mergeCell ref="A8:FE8"/>
    <mergeCell ref="A10:FE10"/>
    <mergeCell ref="X12:FE12"/>
    <mergeCell ref="A14:AO14"/>
    <mergeCell ref="AP14:FE14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BF19:DH19"/>
    <mergeCell ref="BF20:BW20"/>
    <mergeCell ref="BX20:CP20"/>
    <mergeCell ref="CQ20:DH20"/>
    <mergeCell ref="EO21:FE21"/>
    <mergeCell ref="BF21:BW21"/>
    <mergeCell ref="BX21:CP21"/>
    <mergeCell ref="CQ21:DH21"/>
    <mergeCell ref="DI21:DX21"/>
    <mergeCell ref="DY21:EN21"/>
    <mergeCell ref="A22:F22"/>
    <mergeCell ref="G22:X22"/>
    <mergeCell ref="Y22:AN22"/>
    <mergeCell ref="AO22:BE22"/>
    <mergeCell ref="BF22:BW22"/>
    <mergeCell ref="A21:F21"/>
    <mergeCell ref="G21:X21"/>
    <mergeCell ref="Y21:AN21"/>
    <mergeCell ref="BX24:CP24"/>
    <mergeCell ref="CQ24:DH24"/>
    <mergeCell ref="A23:F23"/>
    <mergeCell ref="G23:X23"/>
    <mergeCell ref="Y23:AN23"/>
    <mergeCell ref="AO23:BE23"/>
    <mergeCell ref="BF23:BW23"/>
    <mergeCell ref="A24:F24"/>
    <mergeCell ref="G24:X24"/>
    <mergeCell ref="Y24:AN24"/>
    <mergeCell ref="AO24:BE24"/>
    <mergeCell ref="BF24:BW24"/>
    <mergeCell ref="BX22:CP22"/>
    <mergeCell ref="DI22:DX22"/>
    <mergeCell ref="DY22:EN22"/>
    <mergeCell ref="EO22:FE22"/>
    <mergeCell ref="BX23:CP23"/>
    <mergeCell ref="CQ23:DH23"/>
    <mergeCell ref="CQ22:DH22"/>
    <mergeCell ref="CQ25:DH25"/>
    <mergeCell ref="DI25:DX25"/>
    <mergeCell ref="DI23:DX23"/>
    <mergeCell ref="DY23:EN23"/>
    <mergeCell ref="EO23:FE23"/>
    <mergeCell ref="DY25:EN25"/>
    <mergeCell ref="EO25:FE25"/>
    <mergeCell ref="DI24:DX24"/>
    <mergeCell ref="DY24:EN24"/>
    <mergeCell ref="EO24:FE24"/>
    <mergeCell ref="A25:X25"/>
    <mergeCell ref="Y25:AN25"/>
    <mergeCell ref="AO25:BE25"/>
    <mergeCell ref="BF25:BW25"/>
    <mergeCell ref="BX25:CP25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47"/>
  <sheetViews>
    <sheetView view="pageBreakPreview" topLeftCell="A109" zoomScaleNormal="100" zoomScaleSheetLayoutView="100" workbookViewId="0">
      <selection activeCell="A10" sqref="A10:DA10"/>
    </sheetView>
  </sheetViews>
  <sheetFormatPr defaultColWidth="0.88671875" defaultRowHeight="12" customHeight="1" x14ac:dyDescent="0.25"/>
  <cols>
    <col min="1" max="16384" width="0.88671875" style="24"/>
  </cols>
  <sheetData>
    <row r="1" spans="1:105" ht="3" customHeight="1" x14ac:dyDescent="0.25"/>
    <row r="2" spans="1:105" s="27" customFormat="1" ht="13.8" x14ac:dyDescent="0.25">
      <c r="A2" s="216" t="s">
        <v>227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</row>
    <row r="3" spans="1:105" ht="10.5" customHeight="1" x14ac:dyDescent="0.25"/>
    <row r="4" spans="1:105" s="30" customFormat="1" ht="45" customHeight="1" x14ac:dyDescent="0.25">
      <c r="A4" s="208" t="s">
        <v>214</v>
      </c>
      <c r="B4" s="209"/>
      <c r="C4" s="209"/>
      <c r="D4" s="209"/>
      <c r="E4" s="209"/>
      <c r="F4" s="210"/>
      <c r="G4" s="208" t="s">
        <v>228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10"/>
      <c r="AE4" s="208" t="s">
        <v>229</v>
      </c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10"/>
      <c r="BD4" s="208" t="s">
        <v>230</v>
      </c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10"/>
      <c r="BT4" s="208" t="s">
        <v>231</v>
      </c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10"/>
      <c r="CJ4" s="208" t="s">
        <v>232</v>
      </c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10"/>
    </row>
    <row r="5" spans="1:105" s="31" customFormat="1" ht="13.2" x14ac:dyDescent="0.25">
      <c r="A5" s="201">
        <v>1</v>
      </c>
      <c r="B5" s="201"/>
      <c r="C5" s="201"/>
      <c r="D5" s="201"/>
      <c r="E5" s="201"/>
      <c r="F5" s="201"/>
      <c r="G5" s="201">
        <v>2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>
        <v>3</v>
      </c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>
        <v>4</v>
      </c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>
        <v>5</v>
      </c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>
        <v>6</v>
      </c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</row>
    <row r="6" spans="1:105" s="32" customFormat="1" ht="15" customHeight="1" x14ac:dyDescent="0.25">
      <c r="A6" s="202"/>
      <c r="B6" s="202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</row>
    <row r="7" spans="1:105" s="32" customFormat="1" ht="15" customHeight="1" x14ac:dyDescent="0.25">
      <c r="A7" s="202"/>
      <c r="B7" s="202"/>
      <c r="C7" s="202"/>
      <c r="D7" s="202"/>
      <c r="E7" s="202"/>
      <c r="F7" s="202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</row>
    <row r="8" spans="1:105" s="32" customFormat="1" ht="15" customHeight="1" x14ac:dyDescent="0.25">
      <c r="A8" s="202"/>
      <c r="B8" s="202"/>
      <c r="C8" s="202"/>
      <c r="D8" s="202"/>
      <c r="E8" s="202"/>
      <c r="F8" s="202"/>
      <c r="G8" s="198" t="s">
        <v>225</v>
      </c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200" t="s">
        <v>226</v>
      </c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 t="s">
        <v>226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 t="s">
        <v>226</v>
      </c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</row>
    <row r="10" spans="1:105" s="27" customFormat="1" ht="13.8" x14ac:dyDescent="0.25">
      <c r="A10" s="216" t="s">
        <v>233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</row>
    <row r="11" spans="1:105" ht="10.5" customHeight="1" x14ac:dyDescent="0.25"/>
    <row r="12" spans="1:105" s="30" customFormat="1" ht="55.5" customHeight="1" x14ac:dyDescent="0.25">
      <c r="A12" s="208" t="s">
        <v>214</v>
      </c>
      <c r="B12" s="209"/>
      <c r="C12" s="209"/>
      <c r="D12" s="209"/>
      <c r="E12" s="209"/>
      <c r="F12" s="210"/>
      <c r="G12" s="208" t="s">
        <v>228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10"/>
      <c r="AE12" s="208" t="s">
        <v>234</v>
      </c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10"/>
      <c r="AZ12" s="208" t="s">
        <v>235</v>
      </c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10"/>
      <c r="BR12" s="208" t="s">
        <v>236</v>
      </c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10"/>
      <c r="CJ12" s="208" t="s">
        <v>232</v>
      </c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10"/>
    </row>
    <row r="13" spans="1:105" s="31" customFormat="1" ht="13.2" x14ac:dyDescent="0.25">
      <c r="A13" s="201">
        <v>1</v>
      </c>
      <c r="B13" s="201"/>
      <c r="C13" s="201"/>
      <c r="D13" s="201"/>
      <c r="E13" s="201"/>
      <c r="F13" s="201"/>
      <c r="G13" s="201">
        <v>2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>
        <v>3</v>
      </c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>
        <v>4</v>
      </c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>
        <v>5</v>
      </c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>
        <v>6</v>
      </c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</row>
    <row r="14" spans="1:105" s="32" customFormat="1" ht="15" customHeight="1" x14ac:dyDescent="0.25">
      <c r="A14" s="202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</row>
    <row r="15" spans="1:105" s="32" customFormat="1" ht="15" customHeight="1" x14ac:dyDescent="0.25">
      <c r="A15" s="202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</row>
    <row r="16" spans="1:105" s="32" customFormat="1" ht="15" customHeight="1" x14ac:dyDescent="0.25">
      <c r="A16" s="202"/>
      <c r="B16" s="202"/>
      <c r="C16" s="202"/>
      <c r="D16" s="202"/>
      <c r="E16" s="202"/>
      <c r="F16" s="202"/>
      <c r="G16" s="198" t="s">
        <v>225</v>
      </c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9"/>
      <c r="AE16" s="200" t="s">
        <v>226</v>
      </c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 t="s">
        <v>226</v>
      </c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 t="s">
        <v>226</v>
      </c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</row>
    <row r="18" spans="1:105" s="27" customFormat="1" ht="41.25" customHeight="1" x14ac:dyDescent="0.25">
      <c r="A18" s="223" t="s">
        <v>237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</row>
    <row r="19" spans="1:105" ht="10.5" customHeight="1" x14ac:dyDescent="0.25"/>
    <row r="20" spans="1:105" ht="55.5" customHeight="1" x14ac:dyDescent="0.25">
      <c r="A20" s="208" t="s">
        <v>214</v>
      </c>
      <c r="B20" s="209"/>
      <c r="C20" s="209"/>
      <c r="D20" s="209"/>
      <c r="E20" s="209"/>
      <c r="F20" s="210"/>
      <c r="G20" s="208" t="s">
        <v>238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10"/>
      <c r="BW20" s="208" t="s">
        <v>239</v>
      </c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10"/>
      <c r="CM20" s="208" t="s">
        <v>240</v>
      </c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10"/>
    </row>
    <row r="21" spans="1:105" s="22" customFormat="1" ht="13.2" x14ac:dyDescent="0.25">
      <c r="A21" s="201">
        <v>1</v>
      </c>
      <c r="B21" s="201"/>
      <c r="C21" s="201"/>
      <c r="D21" s="201"/>
      <c r="E21" s="201"/>
      <c r="F21" s="201"/>
      <c r="G21" s="201">
        <v>2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>
        <v>3</v>
      </c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>
        <v>4</v>
      </c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</row>
    <row r="22" spans="1:105" ht="15" customHeight="1" x14ac:dyDescent="0.25">
      <c r="A22" s="202" t="s">
        <v>241</v>
      </c>
      <c r="B22" s="202"/>
      <c r="C22" s="202"/>
      <c r="D22" s="202"/>
      <c r="E22" s="202"/>
      <c r="F22" s="202"/>
      <c r="G22" s="33"/>
      <c r="H22" s="225" t="s">
        <v>242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6"/>
      <c r="BW22" s="200" t="s">
        <v>226</v>
      </c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</row>
    <row r="23" spans="1:105" s="22" customFormat="1" ht="13.2" x14ac:dyDescent="0.25">
      <c r="A23" s="237" t="s">
        <v>243</v>
      </c>
      <c r="B23" s="238"/>
      <c r="C23" s="238"/>
      <c r="D23" s="238"/>
      <c r="E23" s="238"/>
      <c r="F23" s="239"/>
      <c r="G23" s="34"/>
      <c r="H23" s="243" t="s">
        <v>2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4"/>
      <c r="BW23" s="245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7"/>
      <c r="CM23" s="245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7"/>
    </row>
    <row r="24" spans="1:105" s="22" customFormat="1" ht="13.2" x14ac:dyDescent="0.25">
      <c r="A24" s="240"/>
      <c r="B24" s="241"/>
      <c r="C24" s="241"/>
      <c r="D24" s="241"/>
      <c r="E24" s="241"/>
      <c r="F24" s="242"/>
      <c r="G24" s="35"/>
      <c r="H24" s="251" t="s">
        <v>244</v>
      </c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2"/>
      <c r="BW24" s="248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50"/>
      <c r="CM24" s="248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50"/>
    </row>
    <row r="25" spans="1:105" s="22" customFormat="1" ht="13.5" customHeight="1" x14ac:dyDescent="0.25">
      <c r="A25" s="202" t="s">
        <v>245</v>
      </c>
      <c r="B25" s="202"/>
      <c r="C25" s="202"/>
      <c r="D25" s="202"/>
      <c r="E25" s="202"/>
      <c r="F25" s="202"/>
      <c r="G25" s="33"/>
      <c r="H25" s="235" t="s">
        <v>246</v>
      </c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6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</row>
    <row r="26" spans="1:105" s="22" customFormat="1" ht="26.25" customHeight="1" x14ac:dyDescent="0.25">
      <c r="A26" s="202" t="s">
        <v>247</v>
      </c>
      <c r="B26" s="202"/>
      <c r="C26" s="202"/>
      <c r="D26" s="202"/>
      <c r="E26" s="202"/>
      <c r="F26" s="202"/>
      <c r="G26" s="33"/>
      <c r="H26" s="235" t="s">
        <v>248</v>
      </c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6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</row>
    <row r="27" spans="1:105" s="22" customFormat="1" ht="26.25" customHeight="1" x14ac:dyDescent="0.25">
      <c r="A27" s="202" t="s">
        <v>249</v>
      </c>
      <c r="B27" s="202"/>
      <c r="C27" s="202"/>
      <c r="D27" s="202"/>
      <c r="E27" s="202"/>
      <c r="F27" s="202"/>
      <c r="G27" s="33"/>
      <c r="H27" s="225" t="s">
        <v>250</v>
      </c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6"/>
      <c r="BW27" s="200" t="s">
        <v>226</v>
      </c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</row>
    <row r="28" spans="1:105" s="22" customFormat="1" ht="13.2" x14ac:dyDescent="0.25">
      <c r="A28" s="237" t="s">
        <v>251</v>
      </c>
      <c r="B28" s="238"/>
      <c r="C28" s="238"/>
      <c r="D28" s="238"/>
      <c r="E28" s="238"/>
      <c r="F28" s="239"/>
      <c r="G28" s="34"/>
      <c r="H28" s="243" t="s">
        <v>2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4"/>
      <c r="BW28" s="245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7"/>
      <c r="CM28" s="245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7"/>
    </row>
    <row r="29" spans="1:105" s="22" customFormat="1" ht="25.5" customHeight="1" x14ac:dyDescent="0.25">
      <c r="A29" s="240"/>
      <c r="B29" s="241"/>
      <c r="C29" s="241"/>
      <c r="D29" s="241"/>
      <c r="E29" s="241"/>
      <c r="F29" s="242"/>
      <c r="G29" s="35"/>
      <c r="H29" s="251" t="s">
        <v>252</v>
      </c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2"/>
      <c r="BW29" s="248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50"/>
      <c r="CM29" s="248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50"/>
    </row>
    <row r="30" spans="1:105" s="22" customFormat="1" ht="26.25" customHeight="1" x14ac:dyDescent="0.25">
      <c r="A30" s="202" t="s">
        <v>253</v>
      </c>
      <c r="B30" s="202"/>
      <c r="C30" s="202"/>
      <c r="D30" s="202"/>
      <c r="E30" s="202"/>
      <c r="F30" s="202"/>
      <c r="G30" s="33"/>
      <c r="H30" s="235" t="s">
        <v>254</v>
      </c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6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</row>
    <row r="31" spans="1:105" s="22" customFormat="1" ht="27" customHeight="1" x14ac:dyDescent="0.25">
      <c r="A31" s="202" t="s">
        <v>255</v>
      </c>
      <c r="B31" s="202"/>
      <c r="C31" s="202"/>
      <c r="D31" s="202"/>
      <c r="E31" s="202"/>
      <c r="F31" s="202"/>
      <c r="G31" s="33"/>
      <c r="H31" s="235" t="s">
        <v>256</v>
      </c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6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</row>
    <row r="32" spans="1:105" s="22" customFormat="1" ht="27" customHeight="1" x14ac:dyDescent="0.25">
      <c r="A32" s="202" t="s">
        <v>257</v>
      </c>
      <c r="B32" s="202"/>
      <c r="C32" s="202"/>
      <c r="D32" s="202"/>
      <c r="E32" s="202"/>
      <c r="F32" s="202"/>
      <c r="G32" s="33"/>
      <c r="H32" s="235" t="s">
        <v>258</v>
      </c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6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</row>
    <row r="33" spans="1:105" s="22" customFormat="1" ht="27" customHeight="1" x14ac:dyDescent="0.25">
      <c r="A33" s="202" t="s">
        <v>259</v>
      </c>
      <c r="B33" s="202"/>
      <c r="C33" s="202"/>
      <c r="D33" s="202"/>
      <c r="E33" s="202"/>
      <c r="F33" s="202"/>
      <c r="G33" s="33"/>
      <c r="H33" s="235" t="s">
        <v>258</v>
      </c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6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</row>
    <row r="34" spans="1:105" s="22" customFormat="1" ht="26.25" customHeight="1" x14ac:dyDescent="0.25">
      <c r="A34" s="202" t="s">
        <v>260</v>
      </c>
      <c r="B34" s="202"/>
      <c r="C34" s="202"/>
      <c r="D34" s="202"/>
      <c r="E34" s="202"/>
      <c r="F34" s="202"/>
      <c r="G34" s="33"/>
      <c r="H34" s="225" t="s">
        <v>261</v>
      </c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6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</row>
    <row r="35" spans="1:105" s="22" customFormat="1" ht="13.5" customHeight="1" x14ac:dyDescent="0.25">
      <c r="A35" s="202"/>
      <c r="B35" s="202"/>
      <c r="C35" s="202"/>
      <c r="D35" s="202"/>
      <c r="E35" s="202"/>
      <c r="F35" s="202"/>
      <c r="G35" s="197" t="s">
        <v>225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9"/>
      <c r="BW35" s="200" t="s">
        <v>226</v>
      </c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</row>
    <row r="36" spans="1:105" ht="3" customHeight="1" x14ac:dyDescent="0.25"/>
    <row r="37" spans="1:105" s="21" customFormat="1" ht="48" customHeight="1" x14ac:dyDescent="0.25">
      <c r="A37" s="233" t="s">
        <v>262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</row>
    <row r="39" spans="1:105" s="27" customFormat="1" ht="13.8" x14ac:dyDescent="0.25">
      <c r="A39" s="216" t="s">
        <v>263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</row>
    <row r="40" spans="1:105" ht="6" customHeight="1" x14ac:dyDescent="0.25"/>
    <row r="41" spans="1:105" s="27" customFormat="1" ht="13.8" x14ac:dyDescent="0.25">
      <c r="A41" s="27" t="s">
        <v>211</v>
      </c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</row>
    <row r="42" spans="1:105" s="27" customFormat="1" ht="6" customHeight="1" x14ac:dyDescent="0.25"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</row>
    <row r="43" spans="1:105" s="27" customFormat="1" ht="13.8" x14ac:dyDescent="0.25">
      <c r="A43" s="218" t="s">
        <v>212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</row>
    <row r="44" spans="1:105" ht="10.5" customHeight="1" x14ac:dyDescent="0.25"/>
    <row r="45" spans="1:105" s="30" customFormat="1" ht="45" customHeight="1" x14ac:dyDescent="0.25">
      <c r="A45" s="208" t="s">
        <v>214</v>
      </c>
      <c r="B45" s="209"/>
      <c r="C45" s="209"/>
      <c r="D45" s="209"/>
      <c r="E45" s="209"/>
      <c r="F45" s="209"/>
      <c r="G45" s="210"/>
      <c r="H45" s="208" t="s">
        <v>52</v>
      </c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10"/>
      <c r="BD45" s="208" t="s">
        <v>264</v>
      </c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10"/>
      <c r="BT45" s="208" t="s">
        <v>265</v>
      </c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10"/>
      <c r="CJ45" s="208" t="s">
        <v>266</v>
      </c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10"/>
    </row>
    <row r="46" spans="1:105" s="31" customFormat="1" ht="13.2" x14ac:dyDescent="0.25">
      <c r="A46" s="201">
        <v>1</v>
      </c>
      <c r="B46" s="201"/>
      <c r="C46" s="201"/>
      <c r="D46" s="201"/>
      <c r="E46" s="201"/>
      <c r="F46" s="201"/>
      <c r="G46" s="201"/>
      <c r="H46" s="201">
        <v>2</v>
      </c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>
        <v>3</v>
      </c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>
        <v>4</v>
      </c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>
        <v>5</v>
      </c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</row>
    <row r="47" spans="1:105" s="32" customFormat="1" ht="15" customHeight="1" x14ac:dyDescent="0.25">
      <c r="A47" s="202"/>
      <c r="B47" s="202"/>
      <c r="C47" s="202"/>
      <c r="D47" s="202"/>
      <c r="E47" s="202"/>
      <c r="F47" s="202"/>
      <c r="G47" s="202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</row>
    <row r="48" spans="1:105" s="32" customFormat="1" ht="15" customHeight="1" x14ac:dyDescent="0.25">
      <c r="A48" s="202"/>
      <c r="B48" s="202"/>
      <c r="C48" s="202"/>
      <c r="D48" s="202"/>
      <c r="E48" s="202"/>
      <c r="F48" s="202"/>
      <c r="G48" s="202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</row>
    <row r="49" spans="1:105" s="32" customFormat="1" ht="15" customHeight="1" x14ac:dyDescent="0.25">
      <c r="A49" s="202"/>
      <c r="B49" s="202"/>
      <c r="C49" s="202"/>
      <c r="D49" s="202"/>
      <c r="E49" s="202"/>
      <c r="F49" s="202"/>
      <c r="G49" s="202"/>
      <c r="H49" s="198" t="s">
        <v>225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9"/>
      <c r="BD49" s="200" t="s">
        <v>226</v>
      </c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 t="s">
        <v>226</v>
      </c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</row>
    <row r="50" spans="1:105" s="22" customFormat="1" ht="12" customHeight="1" x14ac:dyDescent="0.25"/>
    <row r="51" spans="1:105" s="27" customFormat="1" ht="13.8" x14ac:dyDescent="0.25">
      <c r="A51" s="216" t="s">
        <v>267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</row>
    <row r="52" spans="1:105" ht="6" customHeight="1" x14ac:dyDescent="0.25"/>
    <row r="53" spans="1:105" s="27" customFormat="1" ht="13.8" x14ac:dyDescent="0.25">
      <c r="A53" s="27" t="s">
        <v>211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</row>
    <row r="54" spans="1:105" s="27" customFormat="1" ht="6" customHeight="1" x14ac:dyDescent="0.25"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</row>
    <row r="55" spans="1:105" s="27" customFormat="1" ht="13.8" x14ac:dyDescent="0.25">
      <c r="A55" s="218" t="s">
        <v>212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</row>
    <row r="56" spans="1:105" ht="10.5" customHeight="1" x14ac:dyDescent="0.25"/>
    <row r="57" spans="1:105" s="30" customFormat="1" ht="55.5" customHeight="1" x14ac:dyDescent="0.25">
      <c r="A57" s="208" t="s">
        <v>214</v>
      </c>
      <c r="B57" s="209"/>
      <c r="C57" s="209"/>
      <c r="D57" s="209"/>
      <c r="E57" s="209"/>
      <c r="F57" s="209"/>
      <c r="G57" s="210"/>
      <c r="H57" s="208" t="s">
        <v>268</v>
      </c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10"/>
      <c r="BD57" s="208" t="s">
        <v>269</v>
      </c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10"/>
      <c r="BT57" s="208" t="s">
        <v>270</v>
      </c>
      <c r="BU57" s="209"/>
      <c r="BV57" s="209"/>
      <c r="BW57" s="209"/>
      <c r="BX57" s="209"/>
      <c r="BY57" s="209"/>
      <c r="BZ57" s="209"/>
      <c r="CA57" s="209"/>
      <c r="CB57" s="209"/>
      <c r="CC57" s="209"/>
      <c r="CD57" s="210"/>
      <c r="CE57" s="208" t="s">
        <v>271</v>
      </c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10"/>
    </row>
    <row r="58" spans="1:105" s="31" customFormat="1" ht="13.2" x14ac:dyDescent="0.25">
      <c r="A58" s="201">
        <v>1</v>
      </c>
      <c r="B58" s="201"/>
      <c r="C58" s="201"/>
      <c r="D58" s="201"/>
      <c r="E58" s="201"/>
      <c r="F58" s="201"/>
      <c r="G58" s="201"/>
      <c r="H58" s="201">
        <v>2</v>
      </c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>
        <v>3</v>
      </c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>
        <v>4</v>
      </c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>
        <v>5</v>
      </c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</row>
    <row r="59" spans="1:105" s="32" customFormat="1" ht="15" customHeight="1" x14ac:dyDescent="0.25">
      <c r="A59" s="202"/>
      <c r="B59" s="202"/>
      <c r="C59" s="202"/>
      <c r="D59" s="202"/>
      <c r="E59" s="202"/>
      <c r="F59" s="202"/>
      <c r="G59" s="202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</row>
    <row r="60" spans="1:105" s="32" customFormat="1" ht="15" customHeight="1" x14ac:dyDescent="0.25">
      <c r="A60" s="202"/>
      <c r="B60" s="202"/>
      <c r="C60" s="202"/>
      <c r="D60" s="202"/>
      <c r="E60" s="202"/>
      <c r="F60" s="202"/>
      <c r="G60" s="202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/>
      <c r="DA60" s="200"/>
    </row>
    <row r="61" spans="1:105" s="32" customFormat="1" ht="15" customHeight="1" x14ac:dyDescent="0.25">
      <c r="A61" s="202"/>
      <c r="B61" s="202"/>
      <c r="C61" s="202"/>
      <c r="D61" s="202"/>
      <c r="E61" s="202"/>
      <c r="F61" s="202"/>
      <c r="G61" s="202"/>
      <c r="H61" s="198" t="s">
        <v>225</v>
      </c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9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 t="s">
        <v>226</v>
      </c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</row>
    <row r="63" spans="1:105" s="27" customFormat="1" ht="13.8" x14ac:dyDescent="0.25">
      <c r="A63" s="216" t="s">
        <v>272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</row>
    <row r="64" spans="1:105" ht="6" customHeight="1" x14ac:dyDescent="0.25"/>
    <row r="65" spans="1:105" s="27" customFormat="1" ht="13.8" x14ac:dyDescent="0.25">
      <c r="A65" s="27" t="s">
        <v>211</v>
      </c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</row>
    <row r="66" spans="1:105" s="27" customFormat="1" ht="6" customHeight="1" x14ac:dyDescent="0.25"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 s="27" customFormat="1" ht="13.8" x14ac:dyDescent="0.25">
      <c r="A67" s="218" t="s">
        <v>212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</row>
    <row r="68" spans="1:105" ht="10.5" customHeight="1" x14ac:dyDescent="0.25"/>
    <row r="69" spans="1:105" s="30" customFormat="1" ht="45" customHeight="1" x14ac:dyDescent="0.25">
      <c r="A69" s="208" t="s">
        <v>214</v>
      </c>
      <c r="B69" s="209"/>
      <c r="C69" s="209"/>
      <c r="D69" s="209"/>
      <c r="E69" s="209"/>
      <c r="F69" s="209"/>
      <c r="G69" s="210"/>
      <c r="H69" s="208" t="s">
        <v>52</v>
      </c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10"/>
      <c r="BD69" s="208" t="s">
        <v>264</v>
      </c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10"/>
      <c r="BT69" s="208" t="s">
        <v>265</v>
      </c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10"/>
      <c r="CJ69" s="208" t="s">
        <v>266</v>
      </c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10"/>
    </row>
    <row r="70" spans="1:105" s="31" customFormat="1" ht="13.2" x14ac:dyDescent="0.25">
      <c r="A70" s="201">
        <v>1</v>
      </c>
      <c r="B70" s="201"/>
      <c r="C70" s="201"/>
      <c r="D70" s="201"/>
      <c r="E70" s="201"/>
      <c r="F70" s="201"/>
      <c r="G70" s="201"/>
      <c r="H70" s="201">
        <v>2</v>
      </c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>
        <v>3</v>
      </c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>
        <v>4</v>
      </c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>
        <v>5</v>
      </c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</row>
    <row r="71" spans="1:105" s="32" customFormat="1" ht="15" customHeight="1" x14ac:dyDescent="0.25">
      <c r="A71" s="202"/>
      <c r="B71" s="202"/>
      <c r="C71" s="202"/>
      <c r="D71" s="202"/>
      <c r="E71" s="202"/>
      <c r="F71" s="202"/>
      <c r="G71" s="202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</row>
    <row r="72" spans="1:105" s="32" customFormat="1" ht="15" customHeight="1" x14ac:dyDescent="0.25">
      <c r="A72" s="202"/>
      <c r="B72" s="202"/>
      <c r="C72" s="202"/>
      <c r="D72" s="202"/>
      <c r="E72" s="202"/>
      <c r="F72" s="202"/>
      <c r="G72" s="202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</row>
    <row r="73" spans="1:105" s="32" customFormat="1" ht="15" customHeight="1" x14ac:dyDescent="0.25">
      <c r="A73" s="202"/>
      <c r="B73" s="202"/>
      <c r="C73" s="202"/>
      <c r="D73" s="202"/>
      <c r="E73" s="202"/>
      <c r="F73" s="202"/>
      <c r="G73" s="202"/>
      <c r="H73" s="198" t="s">
        <v>225</v>
      </c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9"/>
      <c r="BD73" s="200" t="s">
        <v>226</v>
      </c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 t="s">
        <v>226</v>
      </c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</row>
    <row r="75" spans="1:105" s="27" customFormat="1" ht="27" customHeight="1" x14ac:dyDescent="0.25">
      <c r="A75" s="223" t="s">
        <v>273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</row>
    <row r="76" spans="1:105" ht="6" customHeight="1" x14ac:dyDescent="0.25"/>
    <row r="77" spans="1:105" s="27" customFormat="1" ht="13.8" x14ac:dyDescent="0.25">
      <c r="A77" s="27" t="s">
        <v>211</v>
      </c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</row>
    <row r="78" spans="1:105" s="27" customFormat="1" ht="6" customHeight="1" x14ac:dyDescent="0.25"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</row>
    <row r="79" spans="1:105" s="27" customFormat="1" ht="13.8" x14ac:dyDescent="0.25">
      <c r="A79" s="218" t="s">
        <v>212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</row>
    <row r="80" spans="1:105" ht="10.5" customHeight="1" x14ac:dyDescent="0.25"/>
    <row r="81" spans="1:105" s="30" customFormat="1" ht="45" customHeight="1" x14ac:dyDescent="0.25">
      <c r="A81" s="208" t="s">
        <v>214</v>
      </c>
      <c r="B81" s="209"/>
      <c r="C81" s="209"/>
      <c r="D81" s="209"/>
      <c r="E81" s="209"/>
      <c r="F81" s="209"/>
      <c r="G81" s="210"/>
      <c r="H81" s="208" t="s">
        <v>52</v>
      </c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10"/>
      <c r="BD81" s="208" t="s">
        <v>264</v>
      </c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10"/>
      <c r="BT81" s="208" t="s">
        <v>265</v>
      </c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10"/>
      <c r="CJ81" s="208" t="s">
        <v>266</v>
      </c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10"/>
    </row>
    <row r="82" spans="1:105" s="31" customFormat="1" ht="13.2" x14ac:dyDescent="0.25">
      <c r="A82" s="201">
        <v>1</v>
      </c>
      <c r="B82" s="201"/>
      <c r="C82" s="201"/>
      <c r="D82" s="201"/>
      <c r="E82" s="201"/>
      <c r="F82" s="201"/>
      <c r="G82" s="201"/>
      <c r="H82" s="201">
        <v>2</v>
      </c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>
        <v>3</v>
      </c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>
        <v>4</v>
      </c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>
        <v>5</v>
      </c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</row>
    <row r="83" spans="1:105" s="32" customFormat="1" ht="15" customHeight="1" x14ac:dyDescent="0.25">
      <c r="A83" s="202"/>
      <c r="B83" s="202"/>
      <c r="C83" s="202"/>
      <c r="D83" s="202"/>
      <c r="E83" s="202"/>
      <c r="F83" s="202"/>
      <c r="G83" s="202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</row>
    <row r="84" spans="1:105" s="32" customFormat="1" ht="15" customHeight="1" x14ac:dyDescent="0.25">
      <c r="A84" s="202"/>
      <c r="B84" s="202"/>
      <c r="C84" s="202"/>
      <c r="D84" s="202"/>
      <c r="E84" s="202"/>
      <c r="F84" s="202"/>
      <c r="G84" s="202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</row>
    <row r="85" spans="1:105" s="32" customFormat="1" ht="15" customHeight="1" x14ac:dyDescent="0.25">
      <c r="A85" s="202"/>
      <c r="B85" s="202"/>
      <c r="C85" s="202"/>
      <c r="D85" s="202"/>
      <c r="E85" s="202"/>
      <c r="F85" s="202"/>
      <c r="G85" s="202"/>
      <c r="H85" s="198" t="s">
        <v>225</v>
      </c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9"/>
      <c r="BD85" s="200" t="s">
        <v>226</v>
      </c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 t="s">
        <v>226</v>
      </c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</row>
    <row r="87" spans="1:105" s="27" customFormat="1" ht="13.8" x14ac:dyDescent="0.25">
      <c r="A87" s="216" t="s">
        <v>274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</row>
    <row r="88" spans="1:105" ht="6" customHeight="1" x14ac:dyDescent="0.25"/>
    <row r="89" spans="1:105" s="27" customFormat="1" ht="13.8" x14ac:dyDescent="0.25">
      <c r="A89" s="27" t="s">
        <v>211</v>
      </c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</row>
    <row r="90" spans="1:105" s="27" customFormat="1" ht="6" customHeight="1" x14ac:dyDescent="0.25"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</row>
    <row r="91" spans="1:105" s="27" customFormat="1" ht="13.8" x14ac:dyDescent="0.25">
      <c r="A91" s="218" t="s">
        <v>212</v>
      </c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</row>
    <row r="92" spans="1:105" ht="10.5" customHeight="1" x14ac:dyDescent="0.25"/>
    <row r="93" spans="1:105" s="27" customFormat="1" ht="13.8" x14ac:dyDescent="0.25">
      <c r="A93" s="216" t="s">
        <v>275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</row>
    <row r="94" spans="1:105" ht="10.5" customHeight="1" x14ac:dyDescent="0.25"/>
    <row r="95" spans="1:105" s="30" customFormat="1" ht="45" customHeight="1" x14ac:dyDescent="0.25">
      <c r="A95" s="204" t="s">
        <v>214</v>
      </c>
      <c r="B95" s="205"/>
      <c r="C95" s="205"/>
      <c r="D95" s="205"/>
      <c r="E95" s="205"/>
      <c r="F95" s="205"/>
      <c r="G95" s="206"/>
      <c r="H95" s="204" t="s">
        <v>268</v>
      </c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6"/>
      <c r="AP95" s="204" t="s">
        <v>276</v>
      </c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6"/>
      <c r="BF95" s="204" t="s">
        <v>277</v>
      </c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5"/>
      <c r="BT95" s="205"/>
      <c r="BU95" s="206"/>
      <c r="BV95" s="204" t="s">
        <v>278</v>
      </c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6"/>
      <c r="CL95" s="204" t="s">
        <v>232</v>
      </c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6"/>
    </row>
    <row r="96" spans="1:105" s="31" customFormat="1" ht="13.2" x14ac:dyDescent="0.25">
      <c r="A96" s="201">
        <v>1</v>
      </c>
      <c r="B96" s="201"/>
      <c r="C96" s="201"/>
      <c r="D96" s="201"/>
      <c r="E96" s="201"/>
      <c r="F96" s="201"/>
      <c r="G96" s="201"/>
      <c r="H96" s="201">
        <v>2</v>
      </c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>
        <v>3</v>
      </c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>
        <v>4</v>
      </c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>
        <v>5</v>
      </c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>
        <v>6</v>
      </c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</row>
    <row r="97" spans="1:105" s="32" customFormat="1" ht="15" customHeight="1" x14ac:dyDescent="0.25">
      <c r="A97" s="202"/>
      <c r="B97" s="202"/>
      <c r="C97" s="202"/>
      <c r="D97" s="202"/>
      <c r="E97" s="202"/>
      <c r="F97" s="202"/>
      <c r="G97" s="202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</row>
    <row r="98" spans="1:105" s="32" customFormat="1" ht="15" customHeight="1" x14ac:dyDescent="0.25">
      <c r="A98" s="202"/>
      <c r="B98" s="202"/>
      <c r="C98" s="202"/>
      <c r="D98" s="202"/>
      <c r="E98" s="202"/>
      <c r="F98" s="202"/>
      <c r="G98" s="202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</row>
    <row r="99" spans="1:105" s="32" customFormat="1" ht="15" customHeight="1" x14ac:dyDescent="0.25">
      <c r="A99" s="202"/>
      <c r="B99" s="202"/>
      <c r="C99" s="202"/>
      <c r="D99" s="202"/>
      <c r="E99" s="202"/>
      <c r="F99" s="202"/>
      <c r="G99" s="202"/>
      <c r="H99" s="230" t="s">
        <v>279</v>
      </c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2"/>
      <c r="AP99" s="200" t="s">
        <v>226</v>
      </c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 t="s">
        <v>226</v>
      </c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 t="s">
        <v>226</v>
      </c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</row>
    <row r="100" spans="1:105" ht="10.5" customHeight="1" x14ac:dyDescent="0.25"/>
    <row r="101" spans="1:105" s="27" customFormat="1" ht="13.8" x14ac:dyDescent="0.25">
      <c r="A101" s="216" t="s">
        <v>280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</row>
    <row r="102" spans="1:105" ht="10.5" customHeight="1" x14ac:dyDescent="0.25"/>
    <row r="103" spans="1:105" s="30" customFormat="1" ht="45" customHeight="1" x14ac:dyDescent="0.25">
      <c r="A103" s="208" t="s">
        <v>214</v>
      </c>
      <c r="B103" s="209"/>
      <c r="C103" s="209"/>
      <c r="D103" s="209"/>
      <c r="E103" s="209"/>
      <c r="F103" s="209"/>
      <c r="G103" s="210"/>
      <c r="H103" s="208" t="s">
        <v>268</v>
      </c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10"/>
      <c r="BD103" s="208" t="s">
        <v>281</v>
      </c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10"/>
      <c r="BT103" s="208" t="s">
        <v>282</v>
      </c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10"/>
      <c r="CJ103" s="208" t="s">
        <v>283</v>
      </c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10"/>
    </row>
    <row r="104" spans="1:105" s="31" customFormat="1" ht="13.2" x14ac:dyDescent="0.25">
      <c r="A104" s="201">
        <v>1</v>
      </c>
      <c r="B104" s="201"/>
      <c r="C104" s="201"/>
      <c r="D104" s="201"/>
      <c r="E104" s="201"/>
      <c r="F104" s="201"/>
      <c r="G104" s="201"/>
      <c r="H104" s="201">
        <v>2</v>
      </c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>
        <v>3</v>
      </c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>
        <v>4</v>
      </c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>
        <v>5</v>
      </c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</row>
    <row r="105" spans="1:105" s="32" customFormat="1" ht="15" customHeight="1" x14ac:dyDescent="0.25">
      <c r="A105" s="202"/>
      <c r="B105" s="202"/>
      <c r="C105" s="202"/>
      <c r="D105" s="202"/>
      <c r="E105" s="202"/>
      <c r="F105" s="202"/>
      <c r="G105" s="202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  <c r="BZ105" s="200"/>
      <c r="CA105" s="200"/>
      <c r="CB105" s="200"/>
      <c r="CC105" s="200"/>
      <c r="CD105" s="200"/>
      <c r="CE105" s="200"/>
      <c r="CF105" s="200"/>
      <c r="CG105" s="200"/>
      <c r="CH105" s="200"/>
      <c r="CI105" s="200"/>
      <c r="CJ105" s="200"/>
      <c r="CK105" s="200"/>
      <c r="CL105" s="200"/>
      <c r="CM105" s="200"/>
      <c r="CN105" s="200"/>
      <c r="CO105" s="200"/>
      <c r="CP105" s="200"/>
      <c r="CQ105" s="200"/>
      <c r="CR105" s="200"/>
      <c r="CS105" s="200"/>
      <c r="CT105" s="200"/>
      <c r="CU105" s="200"/>
      <c r="CV105" s="200"/>
      <c r="CW105" s="200"/>
      <c r="CX105" s="200"/>
      <c r="CY105" s="200"/>
      <c r="CZ105" s="200"/>
      <c r="DA105" s="200"/>
    </row>
    <row r="106" spans="1:105" s="32" customFormat="1" ht="15" customHeight="1" x14ac:dyDescent="0.25">
      <c r="A106" s="202"/>
      <c r="B106" s="202"/>
      <c r="C106" s="202"/>
      <c r="D106" s="202"/>
      <c r="E106" s="202"/>
      <c r="F106" s="202"/>
      <c r="G106" s="202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</row>
    <row r="107" spans="1:105" s="32" customFormat="1" ht="15" customHeight="1" x14ac:dyDescent="0.25">
      <c r="A107" s="202"/>
      <c r="B107" s="202"/>
      <c r="C107" s="202"/>
      <c r="D107" s="202"/>
      <c r="E107" s="202"/>
      <c r="F107" s="202"/>
      <c r="G107" s="202"/>
      <c r="H107" s="198" t="s">
        <v>225</v>
      </c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9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200"/>
      <c r="CC107" s="200"/>
      <c r="CD107" s="200"/>
      <c r="CE107" s="200"/>
      <c r="CF107" s="200"/>
      <c r="CG107" s="200"/>
      <c r="CH107" s="200"/>
      <c r="CI107" s="200"/>
      <c r="CJ107" s="200"/>
      <c r="CK107" s="200"/>
      <c r="CL107" s="200"/>
      <c r="CM107" s="200"/>
      <c r="CN107" s="200"/>
      <c r="CO107" s="200"/>
      <c r="CP107" s="200"/>
      <c r="CQ107" s="200"/>
      <c r="CR107" s="200"/>
      <c r="CS107" s="200"/>
      <c r="CT107" s="200"/>
      <c r="CU107" s="200"/>
      <c r="CV107" s="200"/>
      <c r="CW107" s="200"/>
      <c r="CX107" s="200"/>
      <c r="CY107" s="200"/>
      <c r="CZ107" s="200"/>
      <c r="DA107" s="200"/>
    </row>
    <row r="108" spans="1:105" ht="10.5" customHeight="1" x14ac:dyDescent="0.25"/>
    <row r="109" spans="1:105" s="27" customFormat="1" ht="13.8" x14ac:dyDescent="0.25">
      <c r="A109" s="216" t="s">
        <v>284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</row>
    <row r="110" spans="1:105" ht="10.5" customHeight="1" x14ac:dyDescent="0.25"/>
    <row r="111" spans="1:105" s="30" customFormat="1" ht="45" customHeight="1" x14ac:dyDescent="0.25">
      <c r="A111" s="204" t="s">
        <v>214</v>
      </c>
      <c r="B111" s="205"/>
      <c r="C111" s="205"/>
      <c r="D111" s="205"/>
      <c r="E111" s="205"/>
      <c r="F111" s="205"/>
      <c r="G111" s="206"/>
      <c r="H111" s="204" t="s">
        <v>52</v>
      </c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6"/>
      <c r="AP111" s="204" t="s">
        <v>285</v>
      </c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6"/>
      <c r="BF111" s="204" t="s">
        <v>286</v>
      </c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5"/>
      <c r="BQ111" s="205"/>
      <c r="BR111" s="205"/>
      <c r="BS111" s="205"/>
      <c r="BT111" s="205"/>
      <c r="BU111" s="206"/>
      <c r="BV111" s="204" t="s">
        <v>287</v>
      </c>
      <c r="BW111" s="205"/>
      <c r="BX111" s="205"/>
      <c r="BY111" s="205"/>
      <c r="BZ111" s="205"/>
      <c r="CA111" s="205"/>
      <c r="CB111" s="205"/>
      <c r="CC111" s="205"/>
      <c r="CD111" s="205"/>
      <c r="CE111" s="205"/>
      <c r="CF111" s="205"/>
      <c r="CG111" s="205"/>
      <c r="CH111" s="205"/>
      <c r="CI111" s="205"/>
      <c r="CJ111" s="205"/>
      <c r="CK111" s="206"/>
      <c r="CL111" s="204" t="s">
        <v>288</v>
      </c>
      <c r="CM111" s="205"/>
      <c r="CN111" s="205"/>
      <c r="CO111" s="205"/>
      <c r="CP111" s="205"/>
      <c r="CQ111" s="205"/>
      <c r="CR111" s="205"/>
      <c r="CS111" s="205"/>
      <c r="CT111" s="205"/>
      <c r="CU111" s="205"/>
      <c r="CV111" s="205"/>
      <c r="CW111" s="205"/>
      <c r="CX111" s="205"/>
      <c r="CY111" s="205"/>
      <c r="CZ111" s="205"/>
      <c r="DA111" s="206"/>
    </row>
    <row r="112" spans="1:105" s="31" customFormat="1" ht="13.2" x14ac:dyDescent="0.25">
      <c r="A112" s="201">
        <v>1</v>
      </c>
      <c r="B112" s="201"/>
      <c r="C112" s="201"/>
      <c r="D112" s="201"/>
      <c r="E112" s="201"/>
      <c r="F112" s="201"/>
      <c r="G112" s="201"/>
      <c r="H112" s="201">
        <v>2</v>
      </c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>
        <v>4</v>
      </c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>
        <v>5</v>
      </c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>
        <v>6</v>
      </c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>
        <v>6</v>
      </c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</row>
    <row r="113" spans="1:105" s="32" customFormat="1" ht="15" customHeight="1" x14ac:dyDescent="0.25">
      <c r="A113" s="202"/>
      <c r="B113" s="202"/>
      <c r="C113" s="202"/>
      <c r="D113" s="202"/>
      <c r="E113" s="202"/>
      <c r="F113" s="202"/>
      <c r="G113" s="202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</row>
    <row r="114" spans="1:105" s="32" customFormat="1" ht="15" customHeight="1" x14ac:dyDescent="0.25">
      <c r="A114" s="202"/>
      <c r="B114" s="202"/>
      <c r="C114" s="202"/>
      <c r="D114" s="202"/>
      <c r="E114" s="202"/>
      <c r="F114" s="202"/>
      <c r="G114" s="202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</row>
    <row r="115" spans="1:105" s="32" customFormat="1" ht="15" customHeight="1" x14ac:dyDescent="0.25">
      <c r="A115" s="202"/>
      <c r="B115" s="202"/>
      <c r="C115" s="202"/>
      <c r="D115" s="202"/>
      <c r="E115" s="202"/>
      <c r="F115" s="202"/>
      <c r="G115" s="202"/>
      <c r="H115" s="197" t="s">
        <v>225</v>
      </c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9"/>
      <c r="AP115" s="200" t="s">
        <v>226</v>
      </c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 t="s">
        <v>226</v>
      </c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 t="s">
        <v>226</v>
      </c>
      <c r="BW115" s="200"/>
      <c r="BX115" s="200"/>
      <c r="BY115" s="200"/>
      <c r="BZ115" s="200"/>
      <c r="CA115" s="200"/>
      <c r="CB115" s="200"/>
      <c r="CC115" s="200"/>
      <c r="CD115" s="200"/>
      <c r="CE115" s="200"/>
      <c r="CF115" s="200"/>
      <c r="CG115" s="200"/>
      <c r="CH115" s="200"/>
      <c r="CI115" s="200"/>
      <c r="CJ115" s="200"/>
      <c r="CK115" s="200"/>
      <c r="CL115" s="200"/>
      <c r="CM115" s="200"/>
      <c r="CN115" s="200"/>
      <c r="CO115" s="200"/>
      <c r="CP115" s="200"/>
      <c r="CQ115" s="200"/>
      <c r="CR115" s="200"/>
      <c r="CS115" s="200"/>
      <c r="CT115" s="200"/>
      <c r="CU115" s="200"/>
      <c r="CV115" s="200"/>
      <c r="CW115" s="200"/>
      <c r="CX115" s="200"/>
      <c r="CY115" s="200"/>
      <c r="CZ115" s="200"/>
      <c r="DA115" s="200"/>
    </row>
    <row r="117" spans="1:105" s="27" customFormat="1" ht="13.8" x14ac:dyDescent="0.25">
      <c r="A117" s="216" t="s">
        <v>289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</row>
    <row r="118" spans="1:105" ht="10.5" customHeight="1" x14ac:dyDescent="0.25"/>
    <row r="119" spans="1:105" s="30" customFormat="1" ht="45" customHeight="1" x14ac:dyDescent="0.25">
      <c r="A119" s="208" t="s">
        <v>214</v>
      </c>
      <c r="B119" s="209"/>
      <c r="C119" s="209"/>
      <c r="D119" s="209"/>
      <c r="E119" s="209"/>
      <c r="F119" s="209"/>
      <c r="G119" s="210"/>
      <c r="H119" s="208" t="s">
        <v>52</v>
      </c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10"/>
      <c r="BD119" s="208" t="s">
        <v>290</v>
      </c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10"/>
      <c r="BT119" s="208" t="s">
        <v>291</v>
      </c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10"/>
      <c r="CJ119" s="208" t="s">
        <v>292</v>
      </c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10"/>
    </row>
    <row r="120" spans="1:105" s="31" customFormat="1" ht="13.2" x14ac:dyDescent="0.25">
      <c r="A120" s="201">
        <v>1</v>
      </c>
      <c r="B120" s="201"/>
      <c r="C120" s="201"/>
      <c r="D120" s="201"/>
      <c r="E120" s="201"/>
      <c r="F120" s="201"/>
      <c r="G120" s="201"/>
      <c r="H120" s="201">
        <v>2</v>
      </c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>
        <v>4</v>
      </c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>
        <v>5</v>
      </c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>
        <v>6</v>
      </c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</row>
    <row r="121" spans="1:105" s="32" customFormat="1" ht="15" customHeight="1" x14ac:dyDescent="0.25">
      <c r="A121" s="202"/>
      <c r="B121" s="202"/>
      <c r="C121" s="202"/>
      <c r="D121" s="202"/>
      <c r="E121" s="202"/>
      <c r="F121" s="202"/>
      <c r="G121" s="202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200"/>
      <c r="CD121" s="200"/>
      <c r="CE121" s="200"/>
      <c r="CF121" s="200"/>
      <c r="CG121" s="200"/>
      <c r="CH121" s="200"/>
      <c r="CI121" s="200"/>
      <c r="CJ121" s="200"/>
      <c r="CK121" s="200"/>
      <c r="CL121" s="200"/>
      <c r="CM121" s="200"/>
      <c r="CN121" s="200"/>
      <c r="CO121" s="200"/>
      <c r="CP121" s="200"/>
      <c r="CQ121" s="200"/>
      <c r="CR121" s="200"/>
      <c r="CS121" s="200"/>
      <c r="CT121" s="200"/>
      <c r="CU121" s="200"/>
      <c r="CV121" s="200"/>
      <c r="CW121" s="200"/>
      <c r="CX121" s="200"/>
      <c r="CY121" s="200"/>
      <c r="CZ121" s="200"/>
      <c r="DA121" s="200"/>
    </row>
    <row r="122" spans="1:105" s="32" customFormat="1" ht="15" customHeight="1" x14ac:dyDescent="0.25">
      <c r="A122" s="202"/>
      <c r="B122" s="202"/>
      <c r="C122" s="202"/>
      <c r="D122" s="202"/>
      <c r="E122" s="202"/>
      <c r="F122" s="202"/>
      <c r="G122" s="202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0"/>
      <c r="BE122" s="200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200"/>
      <c r="BU122" s="200"/>
      <c r="BV122" s="200"/>
      <c r="BW122" s="200"/>
      <c r="BX122" s="200"/>
      <c r="BY122" s="200"/>
      <c r="BZ122" s="200"/>
      <c r="CA122" s="200"/>
      <c r="CB122" s="200"/>
      <c r="CC122" s="200"/>
      <c r="CD122" s="200"/>
      <c r="CE122" s="200"/>
      <c r="CF122" s="200"/>
      <c r="CG122" s="200"/>
      <c r="CH122" s="200"/>
      <c r="CI122" s="200"/>
      <c r="CJ122" s="200"/>
      <c r="CK122" s="200"/>
      <c r="CL122" s="200"/>
      <c r="CM122" s="200"/>
      <c r="CN122" s="200"/>
      <c r="CO122" s="200"/>
      <c r="CP122" s="200"/>
      <c r="CQ122" s="200"/>
      <c r="CR122" s="200"/>
      <c r="CS122" s="200"/>
      <c r="CT122" s="200"/>
      <c r="CU122" s="200"/>
      <c r="CV122" s="200"/>
      <c r="CW122" s="200"/>
      <c r="CX122" s="200"/>
      <c r="CY122" s="200"/>
      <c r="CZ122" s="200"/>
      <c r="DA122" s="200"/>
    </row>
    <row r="123" spans="1:105" s="32" customFormat="1" ht="15" customHeight="1" x14ac:dyDescent="0.25">
      <c r="A123" s="202"/>
      <c r="B123" s="202"/>
      <c r="C123" s="202"/>
      <c r="D123" s="202"/>
      <c r="E123" s="202"/>
      <c r="F123" s="202"/>
      <c r="G123" s="202"/>
      <c r="H123" s="198" t="s">
        <v>225</v>
      </c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9"/>
      <c r="BD123" s="200" t="s">
        <v>226</v>
      </c>
      <c r="BE123" s="200"/>
      <c r="BF123" s="200"/>
      <c r="BG123" s="200"/>
      <c r="BH123" s="200"/>
      <c r="BI123" s="200"/>
      <c r="BJ123" s="200"/>
      <c r="BK123" s="200"/>
      <c r="BL123" s="200"/>
      <c r="BM123" s="200"/>
      <c r="BN123" s="200"/>
      <c r="BO123" s="200"/>
      <c r="BP123" s="200"/>
      <c r="BQ123" s="200"/>
      <c r="BR123" s="200"/>
      <c r="BS123" s="200"/>
      <c r="BT123" s="200" t="s">
        <v>226</v>
      </c>
      <c r="BU123" s="200"/>
      <c r="BV123" s="200"/>
      <c r="BW123" s="200"/>
      <c r="BX123" s="200"/>
      <c r="BY123" s="200"/>
      <c r="BZ123" s="200"/>
      <c r="CA123" s="200"/>
      <c r="CB123" s="200"/>
      <c r="CC123" s="200"/>
      <c r="CD123" s="200"/>
      <c r="CE123" s="200"/>
      <c r="CF123" s="200"/>
      <c r="CG123" s="200"/>
      <c r="CH123" s="200"/>
      <c r="CI123" s="200"/>
      <c r="CJ123" s="200" t="s">
        <v>226</v>
      </c>
      <c r="CK123" s="200"/>
      <c r="CL123" s="200"/>
      <c r="CM123" s="200"/>
      <c r="CN123" s="200"/>
      <c r="CO123" s="200"/>
      <c r="CP123" s="200"/>
      <c r="CQ123" s="200"/>
      <c r="CR123" s="200"/>
      <c r="CS123" s="200"/>
      <c r="CT123" s="200"/>
      <c r="CU123" s="200"/>
      <c r="CV123" s="200"/>
      <c r="CW123" s="200"/>
      <c r="CX123" s="200"/>
      <c r="CY123" s="200"/>
      <c r="CZ123" s="200"/>
      <c r="DA123" s="200"/>
    </row>
    <row r="125" spans="1:105" s="27" customFormat="1" ht="13.8" x14ac:dyDescent="0.25">
      <c r="A125" s="216" t="s">
        <v>293</v>
      </c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</row>
    <row r="126" spans="1:105" ht="10.5" customHeight="1" x14ac:dyDescent="0.25"/>
    <row r="127" spans="1:105" s="30" customFormat="1" ht="45" customHeight="1" x14ac:dyDescent="0.25">
      <c r="A127" s="208" t="s">
        <v>214</v>
      </c>
      <c r="B127" s="209"/>
      <c r="C127" s="209"/>
      <c r="D127" s="209"/>
      <c r="E127" s="209"/>
      <c r="F127" s="209"/>
      <c r="G127" s="210"/>
      <c r="H127" s="208" t="s">
        <v>268</v>
      </c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10"/>
      <c r="BD127" s="208" t="s">
        <v>294</v>
      </c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10"/>
      <c r="BT127" s="208" t="s">
        <v>295</v>
      </c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10"/>
      <c r="CJ127" s="208" t="s">
        <v>296</v>
      </c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10"/>
    </row>
    <row r="128" spans="1:105" s="31" customFormat="1" ht="13.2" x14ac:dyDescent="0.25">
      <c r="A128" s="201">
        <v>1</v>
      </c>
      <c r="B128" s="201"/>
      <c r="C128" s="201"/>
      <c r="D128" s="201"/>
      <c r="E128" s="201"/>
      <c r="F128" s="201"/>
      <c r="G128" s="201"/>
      <c r="H128" s="201">
        <v>2</v>
      </c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>
        <v>3</v>
      </c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>
        <v>4</v>
      </c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  <c r="CF128" s="201"/>
      <c r="CG128" s="201"/>
      <c r="CH128" s="201"/>
      <c r="CI128" s="201"/>
      <c r="CJ128" s="201">
        <v>5</v>
      </c>
      <c r="CK128" s="201"/>
      <c r="CL128" s="201"/>
      <c r="CM128" s="201"/>
      <c r="CN128" s="201"/>
      <c r="CO128" s="201"/>
      <c r="CP128" s="201"/>
      <c r="CQ128" s="201"/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</row>
    <row r="129" spans="1:105" s="32" customFormat="1" ht="15" customHeight="1" x14ac:dyDescent="0.25">
      <c r="A129" s="202"/>
      <c r="B129" s="202"/>
      <c r="C129" s="202"/>
      <c r="D129" s="202"/>
      <c r="E129" s="202"/>
      <c r="F129" s="202"/>
      <c r="G129" s="202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200"/>
      <c r="BX129" s="200"/>
      <c r="BY129" s="200"/>
      <c r="BZ129" s="200"/>
      <c r="CA129" s="200"/>
      <c r="CB129" s="200"/>
      <c r="CC129" s="200"/>
      <c r="CD129" s="200"/>
      <c r="CE129" s="200"/>
      <c r="CF129" s="200"/>
      <c r="CG129" s="200"/>
      <c r="CH129" s="200"/>
      <c r="CI129" s="200"/>
      <c r="CJ129" s="200"/>
      <c r="CK129" s="200"/>
      <c r="CL129" s="200"/>
      <c r="CM129" s="200"/>
      <c r="CN129" s="200"/>
      <c r="CO129" s="200"/>
      <c r="CP129" s="200"/>
      <c r="CQ129" s="200"/>
      <c r="CR129" s="200"/>
      <c r="CS129" s="200"/>
      <c r="CT129" s="200"/>
      <c r="CU129" s="200"/>
      <c r="CV129" s="200"/>
      <c r="CW129" s="200"/>
      <c r="CX129" s="200"/>
      <c r="CY129" s="200"/>
      <c r="CZ129" s="200"/>
      <c r="DA129" s="200"/>
    </row>
    <row r="130" spans="1:105" s="32" customFormat="1" ht="15" customHeight="1" x14ac:dyDescent="0.25">
      <c r="A130" s="202"/>
      <c r="B130" s="202"/>
      <c r="C130" s="202"/>
      <c r="D130" s="202"/>
      <c r="E130" s="202"/>
      <c r="F130" s="202"/>
      <c r="G130" s="202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0"/>
      <c r="BE130" s="200"/>
      <c r="BF130" s="200"/>
      <c r="BG130" s="200"/>
      <c r="BH130" s="200"/>
      <c r="BI130" s="200"/>
      <c r="BJ130" s="200"/>
      <c r="BK130" s="200"/>
      <c r="BL130" s="200"/>
      <c r="BM130" s="200"/>
      <c r="BN130" s="200"/>
      <c r="BO130" s="200"/>
      <c r="BP130" s="200"/>
      <c r="BQ130" s="200"/>
      <c r="BR130" s="200"/>
      <c r="BS130" s="200"/>
      <c r="BT130" s="200"/>
      <c r="BU130" s="200"/>
      <c r="BV130" s="200"/>
      <c r="BW130" s="200"/>
      <c r="BX130" s="200"/>
      <c r="BY130" s="200"/>
      <c r="BZ130" s="200"/>
      <c r="CA130" s="200"/>
      <c r="CB130" s="200"/>
      <c r="CC130" s="200"/>
      <c r="CD130" s="200"/>
      <c r="CE130" s="200"/>
      <c r="CF130" s="200"/>
      <c r="CG130" s="200"/>
      <c r="CH130" s="200"/>
      <c r="CI130" s="200"/>
      <c r="CJ130" s="200"/>
      <c r="CK130" s="200"/>
      <c r="CL130" s="200"/>
      <c r="CM130" s="200"/>
      <c r="CN130" s="200"/>
      <c r="CO130" s="200"/>
      <c r="CP130" s="200"/>
      <c r="CQ130" s="200"/>
      <c r="CR130" s="200"/>
      <c r="CS130" s="200"/>
      <c r="CT130" s="200"/>
      <c r="CU130" s="200"/>
      <c r="CV130" s="200"/>
      <c r="CW130" s="200"/>
      <c r="CX130" s="200"/>
      <c r="CY130" s="200"/>
      <c r="CZ130" s="200"/>
      <c r="DA130" s="200"/>
    </row>
    <row r="131" spans="1:105" s="32" customFormat="1" ht="15" customHeight="1" x14ac:dyDescent="0.25">
      <c r="A131" s="202"/>
      <c r="B131" s="202"/>
      <c r="C131" s="202"/>
      <c r="D131" s="202"/>
      <c r="E131" s="202"/>
      <c r="F131" s="202"/>
      <c r="G131" s="202"/>
      <c r="H131" s="198" t="s">
        <v>225</v>
      </c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9"/>
      <c r="BD131" s="200" t="s">
        <v>226</v>
      </c>
      <c r="BE131" s="200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00"/>
      <c r="BP131" s="200"/>
      <c r="BQ131" s="200"/>
      <c r="BR131" s="200"/>
      <c r="BS131" s="200"/>
      <c r="BT131" s="200" t="s">
        <v>226</v>
      </c>
      <c r="BU131" s="200"/>
      <c r="BV131" s="200"/>
      <c r="BW131" s="200"/>
      <c r="BX131" s="200"/>
      <c r="BY131" s="200"/>
      <c r="BZ131" s="200"/>
      <c r="CA131" s="200"/>
      <c r="CB131" s="200"/>
      <c r="CC131" s="200"/>
      <c r="CD131" s="200"/>
      <c r="CE131" s="200"/>
      <c r="CF131" s="200"/>
      <c r="CG131" s="200"/>
      <c r="CH131" s="200"/>
      <c r="CI131" s="200"/>
      <c r="CJ131" s="200"/>
      <c r="CK131" s="200"/>
      <c r="CL131" s="200"/>
      <c r="CM131" s="200"/>
      <c r="CN131" s="200"/>
      <c r="CO131" s="200"/>
      <c r="CP131" s="200"/>
      <c r="CQ131" s="200"/>
      <c r="CR131" s="200"/>
      <c r="CS131" s="200"/>
      <c r="CT131" s="200"/>
      <c r="CU131" s="200"/>
      <c r="CV131" s="200"/>
      <c r="CW131" s="200"/>
      <c r="CX131" s="200"/>
      <c r="CY131" s="200"/>
      <c r="CZ131" s="200"/>
      <c r="DA131" s="200"/>
    </row>
    <row r="133" spans="1:105" s="27" customFormat="1" ht="13.8" x14ac:dyDescent="0.25">
      <c r="A133" s="216" t="s">
        <v>297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</row>
    <row r="134" spans="1:105" ht="10.5" customHeight="1" x14ac:dyDescent="0.25"/>
    <row r="135" spans="1:105" ht="30" customHeight="1" x14ac:dyDescent="0.25">
      <c r="A135" s="208" t="s">
        <v>214</v>
      </c>
      <c r="B135" s="209"/>
      <c r="C135" s="209"/>
      <c r="D135" s="209"/>
      <c r="E135" s="209"/>
      <c r="F135" s="209"/>
      <c r="G135" s="210"/>
      <c r="H135" s="208" t="s">
        <v>268</v>
      </c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10"/>
      <c r="BT135" s="208" t="s">
        <v>298</v>
      </c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10"/>
      <c r="CJ135" s="208" t="s">
        <v>299</v>
      </c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10"/>
    </row>
    <row r="136" spans="1:105" s="22" customFormat="1" ht="13.2" x14ac:dyDescent="0.25">
      <c r="A136" s="201">
        <v>1</v>
      </c>
      <c r="B136" s="201"/>
      <c r="C136" s="201"/>
      <c r="D136" s="201"/>
      <c r="E136" s="201"/>
      <c r="F136" s="201"/>
      <c r="G136" s="201"/>
      <c r="H136" s="201">
        <v>2</v>
      </c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>
        <v>3</v>
      </c>
      <c r="BU136" s="201"/>
      <c r="BV136" s="201"/>
      <c r="BW136" s="201"/>
      <c r="BX136" s="201"/>
      <c r="BY136" s="201"/>
      <c r="BZ136" s="201"/>
      <c r="CA136" s="201"/>
      <c r="CB136" s="201"/>
      <c r="CC136" s="201"/>
      <c r="CD136" s="201"/>
      <c r="CE136" s="201"/>
      <c r="CF136" s="201"/>
      <c r="CG136" s="201"/>
      <c r="CH136" s="201"/>
      <c r="CI136" s="201"/>
      <c r="CJ136" s="201">
        <v>4</v>
      </c>
      <c r="CK136" s="201"/>
      <c r="CL136" s="201"/>
      <c r="CM136" s="201"/>
      <c r="CN136" s="201"/>
      <c r="CO136" s="201"/>
      <c r="CP136" s="201"/>
      <c r="CQ136" s="201"/>
      <c r="CR136" s="201"/>
      <c r="CS136" s="201"/>
      <c r="CT136" s="201"/>
      <c r="CU136" s="201"/>
      <c r="CV136" s="201"/>
      <c r="CW136" s="201"/>
      <c r="CX136" s="201"/>
      <c r="CY136" s="201"/>
      <c r="CZ136" s="201"/>
      <c r="DA136" s="201"/>
    </row>
    <row r="137" spans="1:105" ht="15" customHeight="1" x14ac:dyDescent="0.25">
      <c r="A137" s="202"/>
      <c r="B137" s="202"/>
      <c r="C137" s="202"/>
      <c r="D137" s="202"/>
      <c r="E137" s="202"/>
      <c r="F137" s="202"/>
      <c r="G137" s="202"/>
      <c r="H137" s="224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5"/>
      <c r="AY137" s="225"/>
      <c r="AZ137" s="225"/>
      <c r="BA137" s="225"/>
      <c r="BB137" s="225"/>
      <c r="BC137" s="225"/>
      <c r="BD137" s="225"/>
      <c r="BE137" s="225"/>
      <c r="BF137" s="225"/>
      <c r="BG137" s="225"/>
      <c r="BH137" s="225"/>
      <c r="BI137" s="225"/>
      <c r="BJ137" s="225"/>
      <c r="BK137" s="225"/>
      <c r="BL137" s="225"/>
      <c r="BM137" s="225"/>
      <c r="BN137" s="225"/>
      <c r="BO137" s="225"/>
      <c r="BP137" s="225"/>
      <c r="BQ137" s="225"/>
      <c r="BR137" s="225"/>
      <c r="BS137" s="226"/>
      <c r="BT137" s="200"/>
      <c r="BU137" s="200"/>
      <c r="BV137" s="200"/>
      <c r="BW137" s="200"/>
      <c r="BX137" s="200"/>
      <c r="BY137" s="200"/>
      <c r="BZ137" s="200"/>
      <c r="CA137" s="200"/>
      <c r="CB137" s="200"/>
      <c r="CC137" s="200"/>
      <c r="CD137" s="200"/>
      <c r="CE137" s="200"/>
      <c r="CF137" s="200"/>
      <c r="CG137" s="200"/>
      <c r="CH137" s="200"/>
      <c r="CI137" s="200"/>
      <c r="CJ137" s="200"/>
      <c r="CK137" s="200"/>
      <c r="CL137" s="200"/>
      <c r="CM137" s="200"/>
      <c r="CN137" s="200"/>
      <c r="CO137" s="200"/>
      <c r="CP137" s="200"/>
      <c r="CQ137" s="200"/>
      <c r="CR137" s="200"/>
      <c r="CS137" s="200"/>
      <c r="CT137" s="200"/>
      <c r="CU137" s="200"/>
      <c r="CV137" s="200"/>
      <c r="CW137" s="200"/>
      <c r="CX137" s="200"/>
      <c r="CY137" s="200"/>
      <c r="CZ137" s="200"/>
      <c r="DA137" s="200"/>
    </row>
    <row r="138" spans="1:105" ht="15" customHeight="1" x14ac:dyDescent="0.25">
      <c r="A138" s="202"/>
      <c r="B138" s="202"/>
      <c r="C138" s="202"/>
      <c r="D138" s="202"/>
      <c r="E138" s="202"/>
      <c r="F138" s="202"/>
      <c r="G138" s="202"/>
      <c r="H138" s="224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25"/>
      <c r="AU138" s="225"/>
      <c r="AV138" s="225"/>
      <c r="AW138" s="225"/>
      <c r="AX138" s="225"/>
      <c r="AY138" s="225"/>
      <c r="AZ138" s="225"/>
      <c r="BA138" s="225"/>
      <c r="BB138" s="225"/>
      <c r="BC138" s="225"/>
      <c r="BD138" s="225"/>
      <c r="BE138" s="225"/>
      <c r="BF138" s="225"/>
      <c r="BG138" s="225"/>
      <c r="BH138" s="225"/>
      <c r="BI138" s="225"/>
      <c r="BJ138" s="225"/>
      <c r="BK138" s="225"/>
      <c r="BL138" s="225"/>
      <c r="BM138" s="225"/>
      <c r="BN138" s="225"/>
      <c r="BO138" s="225"/>
      <c r="BP138" s="225"/>
      <c r="BQ138" s="225"/>
      <c r="BR138" s="225"/>
      <c r="BS138" s="226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</row>
    <row r="139" spans="1:105" ht="15" customHeight="1" x14ac:dyDescent="0.25">
      <c r="A139" s="202"/>
      <c r="B139" s="202"/>
      <c r="C139" s="202"/>
      <c r="D139" s="202"/>
      <c r="E139" s="202"/>
      <c r="F139" s="202"/>
      <c r="G139" s="202"/>
      <c r="H139" s="227" t="s">
        <v>225</v>
      </c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9"/>
      <c r="BT139" s="200" t="s">
        <v>226</v>
      </c>
      <c r="BU139" s="200"/>
      <c r="BV139" s="200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0"/>
      <c r="CZ139" s="200"/>
      <c r="DA139" s="200"/>
    </row>
    <row r="141" spans="1:105" s="27" customFormat="1" ht="28.5" customHeight="1" x14ac:dyDescent="0.25">
      <c r="A141" s="223" t="s">
        <v>300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</row>
    <row r="142" spans="1:105" ht="10.5" customHeight="1" x14ac:dyDescent="0.25"/>
    <row r="143" spans="1:105" s="30" customFormat="1" ht="30" customHeight="1" x14ac:dyDescent="0.25">
      <c r="A143" s="208" t="s">
        <v>214</v>
      </c>
      <c r="B143" s="209"/>
      <c r="C143" s="209"/>
      <c r="D143" s="209"/>
      <c r="E143" s="209"/>
      <c r="F143" s="209"/>
      <c r="G143" s="210"/>
      <c r="H143" s="208" t="s">
        <v>268</v>
      </c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208" t="s">
        <v>290</v>
      </c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10"/>
      <c r="BT143" s="208" t="s">
        <v>301</v>
      </c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10"/>
      <c r="CJ143" s="208" t="s">
        <v>302</v>
      </c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10"/>
    </row>
    <row r="144" spans="1:105" s="31" customFormat="1" ht="13.2" x14ac:dyDescent="0.25">
      <c r="A144" s="201"/>
      <c r="B144" s="201"/>
      <c r="C144" s="201"/>
      <c r="D144" s="201"/>
      <c r="E144" s="201"/>
      <c r="F144" s="201"/>
      <c r="G144" s="201"/>
      <c r="H144" s="201">
        <v>1</v>
      </c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>
        <v>2</v>
      </c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>
        <v>3</v>
      </c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>
        <v>4</v>
      </c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</row>
    <row r="145" spans="1:105" s="32" customFormat="1" ht="15" customHeight="1" x14ac:dyDescent="0.25">
      <c r="A145" s="202"/>
      <c r="B145" s="202"/>
      <c r="C145" s="202"/>
      <c r="D145" s="202"/>
      <c r="E145" s="202"/>
      <c r="F145" s="202"/>
      <c r="G145" s="202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0"/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  <c r="BZ145" s="200"/>
      <c r="CA145" s="200"/>
      <c r="CB145" s="200"/>
      <c r="CC145" s="200"/>
      <c r="CD145" s="200"/>
      <c r="CE145" s="200"/>
      <c r="CF145" s="200"/>
      <c r="CG145" s="200"/>
      <c r="CH145" s="200"/>
      <c r="CI145" s="200"/>
      <c r="CJ145" s="200"/>
      <c r="CK145" s="200"/>
      <c r="CL145" s="200"/>
      <c r="CM145" s="200"/>
      <c r="CN145" s="200"/>
      <c r="CO145" s="200"/>
      <c r="CP145" s="200"/>
      <c r="CQ145" s="200"/>
      <c r="CR145" s="200"/>
      <c r="CS145" s="200"/>
      <c r="CT145" s="200"/>
      <c r="CU145" s="200"/>
      <c r="CV145" s="200"/>
      <c r="CW145" s="200"/>
      <c r="CX145" s="200"/>
      <c r="CY145" s="200"/>
      <c r="CZ145" s="200"/>
      <c r="DA145" s="200"/>
    </row>
    <row r="146" spans="1:105" s="32" customFormat="1" ht="15" customHeight="1" x14ac:dyDescent="0.25">
      <c r="A146" s="202"/>
      <c r="B146" s="202"/>
      <c r="C146" s="202"/>
      <c r="D146" s="202"/>
      <c r="E146" s="202"/>
      <c r="F146" s="202"/>
      <c r="G146" s="202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200"/>
      <c r="CD146" s="200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0"/>
      <c r="CU146" s="200"/>
      <c r="CV146" s="200"/>
      <c r="CW146" s="200"/>
      <c r="CX146" s="200"/>
      <c r="CY146" s="200"/>
      <c r="CZ146" s="200"/>
      <c r="DA146" s="200"/>
    </row>
    <row r="147" spans="1:105" s="32" customFormat="1" ht="15" customHeight="1" x14ac:dyDescent="0.25">
      <c r="A147" s="202"/>
      <c r="B147" s="202"/>
      <c r="C147" s="202"/>
      <c r="D147" s="202"/>
      <c r="E147" s="202"/>
      <c r="F147" s="202"/>
      <c r="G147" s="202"/>
      <c r="H147" s="198" t="s">
        <v>225</v>
      </c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9"/>
      <c r="BD147" s="200"/>
      <c r="BE147" s="200"/>
      <c r="BF147" s="200"/>
      <c r="BG147" s="200"/>
      <c r="BH147" s="200"/>
      <c r="BI147" s="200"/>
      <c r="BJ147" s="200"/>
      <c r="BK147" s="200"/>
      <c r="BL147" s="200"/>
      <c r="BM147" s="200"/>
      <c r="BN147" s="200"/>
      <c r="BO147" s="200"/>
      <c r="BP147" s="200"/>
      <c r="BQ147" s="200"/>
      <c r="BR147" s="200"/>
      <c r="BS147" s="200"/>
      <c r="BT147" s="200" t="s">
        <v>226</v>
      </c>
      <c r="BU147" s="200"/>
      <c r="BV147" s="200"/>
      <c r="BW147" s="200"/>
      <c r="BX147" s="200"/>
      <c r="BY147" s="200"/>
      <c r="BZ147" s="200"/>
      <c r="CA147" s="200"/>
      <c r="CB147" s="200"/>
      <c r="CC147" s="200"/>
      <c r="CD147" s="200"/>
      <c r="CE147" s="200"/>
      <c r="CF147" s="200"/>
      <c r="CG147" s="200"/>
      <c r="CH147" s="200"/>
      <c r="CI147" s="200"/>
      <c r="CJ147" s="200"/>
      <c r="CK147" s="200"/>
      <c r="CL147" s="200"/>
      <c r="CM147" s="200"/>
      <c r="CN147" s="200"/>
      <c r="CO147" s="200"/>
      <c r="CP147" s="200"/>
      <c r="CQ147" s="200"/>
      <c r="CR147" s="200"/>
      <c r="CS147" s="200"/>
      <c r="CT147" s="200"/>
      <c r="CU147" s="200"/>
      <c r="CV147" s="200"/>
      <c r="CW147" s="200"/>
      <c r="CX147" s="200"/>
      <c r="CY147" s="200"/>
      <c r="CZ147" s="200"/>
      <c r="DA147" s="200"/>
    </row>
  </sheetData>
  <mergeCells count="429">
    <mergeCell ref="A2:DA2"/>
    <mergeCell ref="A4:F4"/>
    <mergeCell ref="G4:AD4"/>
    <mergeCell ref="AE4:BC4"/>
    <mergeCell ref="BD4:BS4"/>
    <mergeCell ref="BT4:CI4"/>
    <mergeCell ref="CJ4:DA4"/>
    <mergeCell ref="A5:F5"/>
    <mergeCell ref="G5:AD5"/>
    <mergeCell ref="AE5:BC5"/>
    <mergeCell ref="BD5:BS5"/>
    <mergeCell ref="BT5:CI5"/>
    <mergeCell ref="CJ5:DA5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8:F8"/>
    <mergeCell ref="G8:AD8"/>
    <mergeCell ref="AE8:BC8"/>
    <mergeCell ref="BD8:BS8"/>
    <mergeCell ref="BT8:CI8"/>
    <mergeCell ref="CJ8:DA8"/>
    <mergeCell ref="A10:DA10"/>
    <mergeCell ref="A12:F12"/>
    <mergeCell ref="G12:AD12"/>
    <mergeCell ref="AE12:AY12"/>
    <mergeCell ref="AZ12:BQ12"/>
    <mergeCell ref="BR12:CI12"/>
    <mergeCell ref="CJ12:DA12"/>
    <mergeCell ref="A13:F13"/>
    <mergeCell ref="G13:AD13"/>
    <mergeCell ref="AE13:AY13"/>
    <mergeCell ref="AZ13:BQ13"/>
    <mergeCell ref="BR13:CI13"/>
    <mergeCell ref="CJ13:DA13"/>
    <mergeCell ref="A14:F14"/>
    <mergeCell ref="G14:AD14"/>
    <mergeCell ref="AE14:AY14"/>
    <mergeCell ref="AZ14:BQ14"/>
    <mergeCell ref="BR14:CI14"/>
    <mergeCell ref="CJ14:DA14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CL95:DA95"/>
    <mergeCell ref="A96:G96"/>
    <mergeCell ref="H96:AO96"/>
    <mergeCell ref="AP96:BE96"/>
    <mergeCell ref="BF96:BU96"/>
    <mergeCell ref="BV96:CK96"/>
    <mergeCell ref="CL96:DA96"/>
    <mergeCell ref="A97:G97"/>
    <mergeCell ref="H97:AO97"/>
    <mergeCell ref="AP97:BE97"/>
    <mergeCell ref="BF97:BU97"/>
    <mergeCell ref="BV97:CK97"/>
    <mergeCell ref="CL97:DA97"/>
    <mergeCell ref="A98:G98"/>
    <mergeCell ref="H98:AO98"/>
    <mergeCell ref="AP98:BE98"/>
    <mergeCell ref="BF98:BU98"/>
    <mergeCell ref="BV98:CK98"/>
    <mergeCell ref="CL98:DA98"/>
    <mergeCell ref="A99:G99"/>
    <mergeCell ref="H99:AO99"/>
    <mergeCell ref="AP99:BE99"/>
    <mergeCell ref="BF99:BU99"/>
    <mergeCell ref="BV99:CK99"/>
    <mergeCell ref="CL99:DA99"/>
    <mergeCell ref="A101:DA101"/>
    <mergeCell ref="A103:G103"/>
    <mergeCell ref="H103:BC103"/>
    <mergeCell ref="BD103:BS103"/>
    <mergeCell ref="BT103:CI103"/>
    <mergeCell ref="CJ103:DA103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9:DA109"/>
    <mergeCell ref="A111:G111"/>
    <mergeCell ref="H111:AO111"/>
    <mergeCell ref="AP111:BE111"/>
    <mergeCell ref="BF111:BU111"/>
    <mergeCell ref="BV111:CK111"/>
    <mergeCell ref="CL111:DA111"/>
    <mergeCell ref="A112:G112"/>
    <mergeCell ref="H112:AO112"/>
    <mergeCell ref="AP112:BE112"/>
    <mergeCell ref="BF112:BU112"/>
    <mergeCell ref="BV112:CK112"/>
    <mergeCell ref="CL112:DA112"/>
    <mergeCell ref="A113:G113"/>
    <mergeCell ref="H113:AO113"/>
    <mergeCell ref="AP113:BE113"/>
    <mergeCell ref="BF113:BU113"/>
    <mergeCell ref="BV113:CK113"/>
    <mergeCell ref="CL113:DA113"/>
    <mergeCell ref="A114:G114"/>
    <mergeCell ref="H114:AO114"/>
    <mergeCell ref="AP114:BE114"/>
    <mergeCell ref="BF114:BU114"/>
    <mergeCell ref="BV114:CK114"/>
    <mergeCell ref="CL114:DA114"/>
    <mergeCell ref="A115:G115"/>
    <mergeCell ref="H115:AO115"/>
    <mergeCell ref="AP115:BE115"/>
    <mergeCell ref="BF115:BU115"/>
    <mergeCell ref="BV115:CK115"/>
    <mergeCell ref="CL115:DA115"/>
    <mergeCell ref="A117:DA117"/>
    <mergeCell ref="A119:G119"/>
    <mergeCell ref="H119:BC119"/>
    <mergeCell ref="BD119:BS119"/>
    <mergeCell ref="BT119:CI119"/>
    <mergeCell ref="CJ119:DA119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5:DA125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44:G144"/>
    <mergeCell ref="H144:BC144"/>
    <mergeCell ref="BD144:BS144"/>
    <mergeCell ref="BT144:CI144"/>
    <mergeCell ref="CJ144:DA144"/>
    <mergeCell ref="A147:G147"/>
    <mergeCell ref="H147:BC147"/>
    <mergeCell ref="BD147:BS147"/>
    <mergeCell ref="BT147:CI147"/>
    <mergeCell ref="CJ147:DA147"/>
    <mergeCell ref="A145:G145"/>
    <mergeCell ref="H145:BC145"/>
    <mergeCell ref="BD145:BS145"/>
    <mergeCell ref="BT145:CI145"/>
    <mergeCell ref="CJ145:DA145"/>
    <mergeCell ref="A146:G146"/>
    <mergeCell ref="H146:BC146"/>
    <mergeCell ref="BD146:BS146"/>
    <mergeCell ref="BT146:CI146"/>
    <mergeCell ref="CJ146:DA146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25"/>
  <sheetViews>
    <sheetView view="pageBreakPreview" zoomScaleNormal="100" zoomScaleSheetLayoutView="100" workbookViewId="0">
      <selection activeCell="A10" sqref="A10:FE10"/>
    </sheetView>
  </sheetViews>
  <sheetFormatPr defaultColWidth="0.88671875" defaultRowHeight="13.2" x14ac:dyDescent="0.25"/>
  <cols>
    <col min="1" max="16384" width="0.88671875" style="22"/>
  </cols>
  <sheetData>
    <row r="1" spans="1:161" s="21" customFormat="1" ht="12" x14ac:dyDescent="0.25">
      <c r="DA1" s="21" t="s">
        <v>205</v>
      </c>
    </row>
    <row r="2" spans="1:161" s="21" customFormat="1" ht="47.25" customHeight="1" x14ac:dyDescent="0.25">
      <c r="DA2" s="214" t="s">
        <v>206</v>
      </c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</row>
    <row r="3" spans="1:161" ht="3" customHeight="1" x14ac:dyDescent="0.25"/>
    <row r="4" spans="1:161" s="23" customFormat="1" ht="10.199999999999999" x14ac:dyDescent="0.2">
      <c r="DA4" s="23" t="s">
        <v>207</v>
      </c>
    </row>
    <row r="6" spans="1:161" s="24" customFormat="1" ht="13.8" x14ac:dyDescent="0.25">
      <c r="FE6" s="25" t="s">
        <v>208</v>
      </c>
    </row>
    <row r="8" spans="1:161" s="26" customFormat="1" ht="15.6" x14ac:dyDescent="0.3">
      <c r="A8" s="215" t="s">
        <v>209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</row>
    <row r="10" spans="1:161" s="24" customFormat="1" ht="13.8" x14ac:dyDescent="0.25">
      <c r="A10" s="216" t="s">
        <v>210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</row>
    <row r="11" spans="1:161" ht="6" customHeight="1" x14ac:dyDescent="0.25"/>
    <row r="12" spans="1:161" s="27" customFormat="1" ht="13.8" x14ac:dyDescent="0.25">
      <c r="A12" s="27" t="s">
        <v>211</v>
      </c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</row>
    <row r="13" spans="1:161" s="27" customFormat="1" ht="6" customHeight="1" x14ac:dyDescent="0.25"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</row>
    <row r="14" spans="1:161" s="27" customFormat="1" ht="13.8" x14ac:dyDescent="0.25">
      <c r="A14" s="218" t="s">
        <v>212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</row>
    <row r="15" spans="1:161" ht="9.75" customHeight="1" x14ac:dyDescent="0.25"/>
    <row r="16" spans="1:161" s="24" customFormat="1" ht="13.8" x14ac:dyDescent="0.25">
      <c r="A16" s="216" t="s">
        <v>213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</row>
    <row r="17" spans="1:161" ht="10.5" customHeight="1" x14ac:dyDescent="0.25"/>
    <row r="18" spans="1:161" s="30" customFormat="1" ht="13.5" customHeight="1" x14ac:dyDescent="0.25">
      <c r="A18" s="208" t="s">
        <v>214</v>
      </c>
      <c r="B18" s="209"/>
      <c r="C18" s="209"/>
      <c r="D18" s="209"/>
      <c r="E18" s="209"/>
      <c r="F18" s="210"/>
      <c r="G18" s="208" t="s">
        <v>215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10"/>
      <c r="Y18" s="208" t="s">
        <v>216</v>
      </c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204" t="s">
        <v>217</v>
      </c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6"/>
      <c r="DI18" s="208" t="s">
        <v>218</v>
      </c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10"/>
      <c r="DY18" s="208" t="s">
        <v>219</v>
      </c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10"/>
      <c r="EO18" s="208" t="s">
        <v>220</v>
      </c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10"/>
    </row>
    <row r="19" spans="1:161" s="30" customFormat="1" ht="13.5" customHeight="1" x14ac:dyDescent="0.25">
      <c r="A19" s="220"/>
      <c r="B19" s="221"/>
      <c r="C19" s="221"/>
      <c r="D19" s="221"/>
      <c r="E19" s="221"/>
      <c r="F19" s="222"/>
      <c r="G19" s="220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220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2"/>
      <c r="AO19" s="208" t="s">
        <v>221</v>
      </c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10"/>
      <c r="BF19" s="204" t="s">
        <v>2</v>
      </c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6"/>
      <c r="DI19" s="220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2"/>
      <c r="DY19" s="220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2"/>
      <c r="EO19" s="220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2"/>
    </row>
    <row r="20" spans="1:161" s="30" customFormat="1" ht="39.75" customHeight="1" x14ac:dyDescent="0.25">
      <c r="A20" s="211"/>
      <c r="B20" s="212"/>
      <c r="C20" s="212"/>
      <c r="D20" s="212"/>
      <c r="E20" s="212"/>
      <c r="F20" s="213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  <c r="Y20" s="211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3"/>
      <c r="AO20" s="211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3"/>
      <c r="BF20" s="207" t="s">
        <v>222</v>
      </c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 t="s">
        <v>223</v>
      </c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 t="s">
        <v>224</v>
      </c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11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3"/>
      <c r="DY20" s="211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3"/>
      <c r="EO20" s="211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3"/>
    </row>
    <row r="21" spans="1:161" s="31" customFormat="1" x14ac:dyDescent="0.25">
      <c r="A21" s="201">
        <v>1</v>
      </c>
      <c r="B21" s="201"/>
      <c r="C21" s="201"/>
      <c r="D21" s="201"/>
      <c r="E21" s="201"/>
      <c r="F21" s="201"/>
      <c r="G21" s="201">
        <v>2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>
        <v>3</v>
      </c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>
        <v>4</v>
      </c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>
        <v>5</v>
      </c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>
        <v>6</v>
      </c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>
        <v>7</v>
      </c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>
        <v>8</v>
      </c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>
        <v>9</v>
      </c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>
        <v>10</v>
      </c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</row>
    <row r="22" spans="1:161" s="32" customFormat="1" ht="15" customHeight="1" x14ac:dyDescent="0.25">
      <c r="A22" s="202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</row>
    <row r="23" spans="1:161" s="32" customFormat="1" ht="15" customHeight="1" x14ac:dyDescent="0.25">
      <c r="A23" s="202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</row>
    <row r="24" spans="1:161" s="32" customFormat="1" ht="15" customHeight="1" x14ac:dyDescent="0.25">
      <c r="A24" s="202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</row>
    <row r="25" spans="1:161" s="32" customFormat="1" ht="15" customHeight="1" x14ac:dyDescent="0.25">
      <c r="A25" s="197" t="s">
        <v>225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200" t="s">
        <v>226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 t="s">
        <v>226</v>
      </c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 t="s">
        <v>226</v>
      </c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 t="s">
        <v>226</v>
      </c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 t="s">
        <v>226</v>
      </c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 t="s">
        <v>226</v>
      </c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</row>
  </sheetData>
  <mergeCells count="68">
    <mergeCell ref="AO21:BE21"/>
    <mergeCell ref="AO19:BE20"/>
    <mergeCell ref="DA2:FE2"/>
    <mergeCell ref="A8:FE8"/>
    <mergeCell ref="A10:FE10"/>
    <mergeCell ref="X12:FE12"/>
    <mergeCell ref="A14:AO14"/>
    <mergeCell ref="AP14:FE14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BF19:DH19"/>
    <mergeCell ref="BF20:BW20"/>
    <mergeCell ref="BX20:CP20"/>
    <mergeCell ref="CQ20:DH20"/>
    <mergeCell ref="EO21:FE21"/>
    <mergeCell ref="BF21:BW21"/>
    <mergeCell ref="BX21:CP21"/>
    <mergeCell ref="CQ21:DH21"/>
    <mergeCell ref="DI21:DX21"/>
    <mergeCell ref="DY21:EN21"/>
    <mergeCell ref="A22:F22"/>
    <mergeCell ref="G22:X22"/>
    <mergeCell ref="Y22:AN22"/>
    <mergeCell ref="AO22:BE22"/>
    <mergeCell ref="BF22:BW22"/>
    <mergeCell ref="A21:F21"/>
    <mergeCell ref="G21:X21"/>
    <mergeCell ref="Y21:AN21"/>
    <mergeCell ref="BX24:CP24"/>
    <mergeCell ref="CQ24:DH24"/>
    <mergeCell ref="A23:F23"/>
    <mergeCell ref="G23:X23"/>
    <mergeCell ref="Y23:AN23"/>
    <mergeCell ref="AO23:BE23"/>
    <mergeCell ref="BF23:BW23"/>
    <mergeCell ref="A24:F24"/>
    <mergeCell ref="G24:X24"/>
    <mergeCell ref="Y24:AN24"/>
    <mergeCell ref="AO24:BE24"/>
    <mergeCell ref="BF24:BW24"/>
    <mergeCell ref="BX22:CP22"/>
    <mergeCell ref="DI22:DX22"/>
    <mergeCell ref="DY22:EN22"/>
    <mergeCell ref="EO22:FE22"/>
    <mergeCell ref="BX23:CP23"/>
    <mergeCell ref="CQ23:DH23"/>
    <mergeCell ref="CQ22:DH22"/>
    <mergeCell ref="CQ25:DH25"/>
    <mergeCell ref="DI25:DX25"/>
    <mergeCell ref="DI23:DX23"/>
    <mergeCell ref="DY23:EN23"/>
    <mergeCell ref="EO23:FE23"/>
    <mergeCell ref="DY25:EN25"/>
    <mergeCell ref="EO25:FE25"/>
    <mergeCell ref="DI24:DX24"/>
    <mergeCell ref="DY24:EN24"/>
    <mergeCell ref="EO24:FE24"/>
    <mergeCell ref="A25:X25"/>
    <mergeCell ref="Y25:AN25"/>
    <mergeCell ref="AO25:BE25"/>
    <mergeCell ref="BF25:BW25"/>
    <mergeCell ref="BX25:CP25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47"/>
  <sheetViews>
    <sheetView view="pageBreakPreview" zoomScaleNormal="100" zoomScaleSheetLayoutView="100" workbookViewId="0">
      <selection activeCell="A10" sqref="A10:DA10"/>
    </sheetView>
  </sheetViews>
  <sheetFormatPr defaultColWidth="0.88671875" defaultRowHeight="12" customHeight="1" x14ac:dyDescent="0.25"/>
  <cols>
    <col min="1" max="16384" width="0.88671875" style="24"/>
  </cols>
  <sheetData>
    <row r="1" spans="1:105" ht="3" customHeight="1" x14ac:dyDescent="0.25"/>
    <row r="2" spans="1:105" s="27" customFormat="1" ht="13.8" x14ac:dyDescent="0.25">
      <c r="A2" s="216" t="s">
        <v>227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</row>
    <row r="3" spans="1:105" ht="10.5" customHeight="1" x14ac:dyDescent="0.25"/>
    <row r="4" spans="1:105" s="30" customFormat="1" ht="45" customHeight="1" x14ac:dyDescent="0.25">
      <c r="A4" s="208" t="s">
        <v>214</v>
      </c>
      <c r="B4" s="209"/>
      <c r="C4" s="209"/>
      <c r="D4" s="209"/>
      <c r="E4" s="209"/>
      <c r="F4" s="210"/>
      <c r="G4" s="208" t="s">
        <v>228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10"/>
      <c r="AE4" s="208" t="s">
        <v>229</v>
      </c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10"/>
      <c r="BD4" s="208" t="s">
        <v>230</v>
      </c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10"/>
      <c r="BT4" s="208" t="s">
        <v>231</v>
      </c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10"/>
      <c r="CJ4" s="208" t="s">
        <v>232</v>
      </c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10"/>
    </row>
    <row r="5" spans="1:105" s="31" customFormat="1" ht="13.2" x14ac:dyDescent="0.25">
      <c r="A5" s="201">
        <v>1</v>
      </c>
      <c r="B5" s="201"/>
      <c r="C5" s="201"/>
      <c r="D5" s="201"/>
      <c r="E5" s="201"/>
      <c r="F5" s="201"/>
      <c r="G5" s="201">
        <v>2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>
        <v>3</v>
      </c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>
        <v>4</v>
      </c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>
        <v>5</v>
      </c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>
        <v>6</v>
      </c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</row>
    <row r="6" spans="1:105" s="32" customFormat="1" ht="15" customHeight="1" x14ac:dyDescent="0.25">
      <c r="A6" s="202"/>
      <c r="B6" s="202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</row>
    <row r="7" spans="1:105" s="32" customFormat="1" ht="15" customHeight="1" x14ac:dyDescent="0.25">
      <c r="A7" s="202"/>
      <c r="B7" s="202"/>
      <c r="C7" s="202"/>
      <c r="D7" s="202"/>
      <c r="E7" s="202"/>
      <c r="F7" s="202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</row>
    <row r="8" spans="1:105" s="32" customFormat="1" ht="15" customHeight="1" x14ac:dyDescent="0.25">
      <c r="A8" s="202"/>
      <c r="B8" s="202"/>
      <c r="C8" s="202"/>
      <c r="D8" s="202"/>
      <c r="E8" s="202"/>
      <c r="F8" s="202"/>
      <c r="G8" s="198" t="s">
        <v>225</v>
      </c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200" t="s">
        <v>226</v>
      </c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 t="s">
        <v>226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 t="s">
        <v>226</v>
      </c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</row>
    <row r="10" spans="1:105" s="27" customFormat="1" ht="13.8" x14ac:dyDescent="0.25">
      <c r="A10" s="216" t="s">
        <v>233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</row>
    <row r="11" spans="1:105" ht="10.5" customHeight="1" x14ac:dyDescent="0.25"/>
    <row r="12" spans="1:105" s="30" customFormat="1" ht="55.5" customHeight="1" x14ac:dyDescent="0.25">
      <c r="A12" s="208" t="s">
        <v>214</v>
      </c>
      <c r="B12" s="209"/>
      <c r="C12" s="209"/>
      <c r="D12" s="209"/>
      <c r="E12" s="209"/>
      <c r="F12" s="210"/>
      <c r="G12" s="208" t="s">
        <v>228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10"/>
      <c r="AE12" s="208" t="s">
        <v>234</v>
      </c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10"/>
      <c r="AZ12" s="208" t="s">
        <v>235</v>
      </c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10"/>
      <c r="BR12" s="208" t="s">
        <v>236</v>
      </c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10"/>
      <c r="CJ12" s="208" t="s">
        <v>232</v>
      </c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10"/>
    </row>
    <row r="13" spans="1:105" s="31" customFormat="1" ht="13.2" x14ac:dyDescent="0.25">
      <c r="A13" s="201">
        <v>1</v>
      </c>
      <c r="B13" s="201"/>
      <c r="C13" s="201"/>
      <c r="D13" s="201"/>
      <c r="E13" s="201"/>
      <c r="F13" s="201"/>
      <c r="G13" s="201">
        <v>2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>
        <v>3</v>
      </c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>
        <v>4</v>
      </c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>
        <v>5</v>
      </c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>
        <v>6</v>
      </c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</row>
    <row r="14" spans="1:105" s="32" customFormat="1" ht="15" customHeight="1" x14ac:dyDescent="0.25">
      <c r="A14" s="202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</row>
    <row r="15" spans="1:105" s="32" customFormat="1" ht="15" customHeight="1" x14ac:dyDescent="0.25">
      <c r="A15" s="202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</row>
    <row r="16" spans="1:105" s="32" customFormat="1" ht="15" customHeight="1" x14ac:dyDescent="0.25">
      <c r="A16" s="202"/>
      <c r="B16" s="202"/>
      <c r="C16" s="202"/>
      <c r="D16" s="202"/>
      <c r="E16" s="202"/>
      <c r="F16" s="202"/>
      <c r="G16" s="198" t="s">
        <v>225</v>
      </c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9"/>
      <c r="AE16" s="200" t="s">
        <v>226</v>
      </c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 t="s">
        <v>226</v>
      </c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 t="s">
        <v>226</v>
      </c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</row>
    <row r="18" spans="1:105" s="27" customFormat="1" ht="41.25" customHeight="1" x14ac:dyDescent="0.25">
      <c r="A18" s="223" t="s">
        <v>237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</row>
    <row r="19" spans="1:105" ht="10.5" customHeight="1" x14ac:dyDescent="0.25"/>
    <row r="20" spans="1:105" ht="55.5" customHeight="1" x14ac:dyDescent="0.25">
      <c r="A20" s="208" t="s">
        <v>214</v>
      </c>
      <c r="B20" s="209"/>
      <c r="C20" s="209"/>
      <c r="D20" s="209"/>
      <c r="E20" s="209"/>
      <c r="F20" s="210"/>
      <c r="G20" s="208" t="s">
        <v>238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10"/>
      <c r="BW20" s="208" t="s">
        <v>239</v>
      </c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10"/>
      <c r="CM20" s="208" t="s">
        <v>240</v>
      </c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10"/>
    </row>
    <row r="21" spans="1:105" s="22" customFormat="1" ht="13.2" x14ac:dyDescent="0.25">
      <c r="A21" s="201">
        <v>1</v>
      </c>
      <c r="B21" s="201"/>
      <c r="C21" s="201"/>
      <c r="D21" s="201"/>
      <c r="E21" s="201"/>
      <c r="F21" s="201"/>
      <c r="G21" s="201">
        <v>2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>
        <v>3</v>
      </c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>
        <v>4</v>
      </c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</row>
    <row r="22" spans="1:105" ht="15" customHeight="1" x14ac:dyDescent="0.25">
      <c r="A22" s="202" t="s">
        <v>241</v>
      </c>
      <c r="B22" s="202"/>
      <c r="C22" s="202"/>
      <c r="D22" s="202"/>
      <c r="E22" s="202"/>
      <c r="F22" s="202"/>
      <c r="G22" s="33"/>
      <c r="H22" s="225" t="s">
        <v>242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6"/>
      <c r="BW22" s="200" t="s">
        <v>226</v>
      </c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</row>
    <row r="23" spans="1:105" s="22" customFormat="1" ht="13.2" x14ac:dyDescent="0.25">
      <c r="A23" s="237" t="s">
        <v>243</v>
      </c>
      <c r="B23" s="238"/>
      <c r="C23" s="238"/>
      <c r="D23" s="238"/>
      <c r="E23" s="238"/>
      <c r="F23" s="239"/>
      <c r="G23" s="34"/>
      <c r="H23" s="243" t="s">
        <v>2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4"/>
      <c r="BW23" s="245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7"/>
      <c r="CM23" s="245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7"/>
    </row>
    <row r="24" spans="1:105" s="22" customFormat="1" ht="13.2" x14ac:dyDescent="0.25">
      <c r="A24" s="240"/>
      <c r="B24" s="241"/>
      <c r="C24" s="241"/>
      <c r="D24" s="241"/>
      <c r="E24" s="241"/>
      <c r="F24" s="242"/>
      <c r="G24" s="35"/>
      <c r="H24" s="251" t="s">
        <v>244</v>
      </c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2"/>
      <c r="BW24" s="248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50"/>
      <c r="CM24" s="248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50"/>
    </row>
    <row r="25" spans="1:105" s="22" customFormat="1" ht="13.5" customHeight="1" x14ac:dyDescent="0.25">
      <c r="A25" s="202" t="s">
        <v>245</v>
      </c>
      <c r="B25" s="202"/>
      <c r="C25" s="202"/>
      <c r="D25" s="202"/>
      <c r="E25" s="202"/>
      <c r="F25" s="202"/>
      <c r="G25" s="33"/>
      <c r="H25" s="235" t="s">
        <v>246</v>
      </c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6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</row>
    <row r="26" spans="1:105" s="22" customFormat="1" ht="26.25" customHeight="1" x14ac:dyDescent="0.25">
      <c r="A26" s="202" t="s">
        <v>247</v>
      </c>
      <c r="B26" s="202"/>
      <c r="C26" s="202"/>
      <c r="D26" s="202"/>
      <c r="E26" s="202"/>
      <c r="F26" s="202"/>
      <c r="G26" s="33"/>
      <c r="H26" s="235" t="s">
        <v>248</v>
      </c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6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</row>
    <row r="27" spans="1:105" s="22" customFormat="1" ht="26.25" customHeight="1" x14ac:dyDescent="0.25">
      <c r="A27" s="202" t="s">
        <v>249</v>
      </c>
      <c r="B27" s="202"/>
      <c r="C27" s="202"/>
      <c r="D27" s="202"/>
      <c r="E27" s="202"/>
      <c r="F27" s="202"/>
      <c r="G27" s="33"/>
      <c r="H27" s="225" t="s">
        <v>250</v>
      </c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6"/>
      <c r="BW27" s="200" t="s">
        <v>226</v>
      </c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</row>
    <row r="28" spans="1:105" s="22" customFormat="1" ht="13.2" x14ac:dyDescent="0.25">
      <c r="A28" s="237" t="s">
        <v>251</v>
      </c>
      <c r="B28" s="238"/>
      <c r="C28" s="238"/>
      <c r="D28" s="238"/>
      <c r="E28" s="238"/>
      <c r="F28" s="239"/>
      <c r="G28" s="34"/>
      <c r="H28" s="243" t="s">
        <v>2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4"/>
      <c r="BW28" s="245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7"/>
      <c r="CM28" s="245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7"/>
    </row>
    <row r="29" spans="1:105" s="22" customFormat="1" ht="25.5" customHeight="1" x14ac:dyDescent="0.25">
      <c r="A29" s="240"/>
      <c r="B29" s="241"/>
      <c r="C29" s="241"/>
      <c r="D29" s="241"/>
      <c r="E29" s="241"/>
      <c r="F29" s="242"/>
      <c r="G29" s="35"/>
      <c r="H29" s="251" t="s">
        <v>252</v>
      </c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2"/>
      <c r="BW29" s="248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50"/>
      <c r="CM29" s="248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50"/>
    </row>
    <row r="30" spans="1:105" s="22" customFormat="1" ht="26.25" customHeight="1" x14ac:dyDescent="0.25">
      <c r="A30" s="202" t="s">
        <v>253</v>
      </c>
      <c r="B30" s="202"/>
      <c r="C30" s="202"/>
      <c r="D30" s="202"/>
      <c r="E30" s="202"/>
      <c r="F30" s="202"/>
      <c r="G30" s="33"/>
      <c r="H30" s="235" t="s">
        <v>254</v>
      </c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6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</row>
    <row r="31" spans="1:105" s="22" customFormat="1" ht="27" customHeight="1" x14ac:dyDescent="0.25">
      <c r="A31" s="202" t="s">
        <v>255</v>
      </c>
      <c r="B31" s="202"/>
      <c r="C31" s="202"/>
      <c r="D31" s="202"/>
      <c r="E31" s="202"/>
      <c r="F31" s="202"/>
      <c r="G31" s="33"/>
      <c r="H31" s="235" t="s">
        <v>256</v>
      </c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6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</row>
    <row r="32" spans="1:105" s="22" customFormat="1" ht="27" customHeight="1" x14ac:dyDescent="0.25">
      <c r="A32" s="202" t="s">
        <v>257</v>
      </c>
      <c r="B32" s="202"/>
      <c r="C32" s="202"/>
      <c r="D32" s="202"/>
      <c r="E32" s="202"/>
      <c r="F32" s="202"/>
      <c r="G32" s="33"/>
      <c r="H32" s="235" t="s">
        <v>258</v>
      </c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6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</row>
    <row r="33" spans="1:105" s="22" customFormat="1" ht="27" customHeight="1" x14ac:dyDescent="0.25">
      <c r="A33" s="202" t="s">
        <v>259</v>
      </c>
      <c r="B33" s="202"/>
      <c r="C33" s="202"/>
      <c r="D33" s="202"/>
      <c r="E33" s="202"/>
      <c r="F33" s="202"/>
      <c r="G33" s="33"/>
      <c r="H33" s="235" t="s">
        <v>258</v>
      </c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6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</row>
    <row r="34" spans="1:105" s="22" customFormat="1" ht="26.25" customHeight="1" x14ac:dyDescent="0.25">
      <c r="A34" s="202" t="s">
        <v>260</v>
      </c>
      <c r="B34" s="202"/>
      <c r="C34" s="202"/>
      <c r="D34" s="202"/>
      <c r="E34" s="202"/>
      <c r="F34" s="202"/>
      <c r="G34" s="33"/>
      <c r="H34" s="225" t="s">
        <v>261</v>
      </c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6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</row>
    <row r="35" spans="1:105" s="22" customFormat="1" ht="13.5" customHeight="1" x14ac:dyDescent="0.25">
      <c r="A35" s="202"/>
      <c r="B35" s="202"/>
      <c r="C35" s="202"/>
      <c r="D35" s="202"/>
      <c r="E35" s="202"/>
      <c r="F35" s="202"/>
      <c r="G35" s="197" t="s">
        <v>225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9"/>
      <c r="BW35" s="200" t="s">
        <v>226</v>
      </c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</row>
    <row r="36" spans="1:105" ht="3" customHeight="1" x14ac:dyDescent="0.25"/>
    <row r="37" spans="1:105" s="21" customFormat="1" ht="48" customHeight="1" x14ac:dyDescent="0.25">
      <c r="A37" s="233" t="s">
        <v>262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</row>
    <row r="39" spans="1:105" s="27" customFormat="1" ht="13.8" x14ac:dyDescent="0.25">
      <c r="A39" s="216" t="s">
        <v>263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</row>
    <row r="40" spans="1:105" ht="6" customHeight="1" x14ac:dyDescent="0.25"/>
    <row r="41" spans="1:105" s="27" customFormat="1" ht="13.8" x14ac:dyDescent="0.25">
      <c r="A41" s="27" t="s">
        <v>211</v>
      </c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</row>
    <row r="42" spans="1:105" s="27" customFormat="1" ht="6" customHeight="1" x14ac:dyDescent="0.25"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</row>
    <row r="43" spans="1:105" s="27" customFormat="1" ht="13.8" x14ac:dyDescent="0.25">
      <c r="A43" s="218" t="s">
        <v>212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</row>
    <row r="44" spans="1:105" ht="10.5" customHeight="1" x14ac:dyDescent="0.25"/>
    <row r="45" spans="1:105" s="30" customFormat="1" ht="45" customHeight="1" x14ac:dyDescent="0.25">
      <c r="A45" s="208" t="s">
        <v>214</v>
      </c>
      <c r="B45" s="209"/>
      <c r="C45" s="209"/>
      <c r="D45" s="209"/>
      <c r="E45" s="209"/>
      <c r="F45" s="209"/>
      <c r="G45" s="210"/>
      <c r="H45" s="208" t="s">
        <v>52</v>
      </c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10"/>
      <c r="BD45" s="208" t="s">
        <v>264</v>
      </c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10"/>
      <c r="BT45" s="208" t="s">
        <v>265</v>
      </c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10"/>
      <c r="CJ45" s="208" t="s">
        <v>266</v>
      </c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10"/>
    </row>
    <row r="46" spans="1:105" s="31" customFormat="1" ht="13.2" x14ac:dyDescent="0.25">
      <c r="A46" s="201">
        <v>1</v>
      </c>
      <c r="B46" s="201"/>
      <c r="C46" s="201"/>
      <c r="D46" s="201"/>
      <c r="E46" s="201"/>
      <c r="F46" s="201"/>
      <c r="G46" s="201"/>
      <c r="H46" s="201">
        <v>2</v>
      </c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>
        <v>3</v>
      </c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>
        <v>4</v>
      </c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>
        <v>5</v>
      </c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</row>
    <row r="47" spans="1:105" s="32" customFormat="1" ht="15" customHeight="1" x14ac:dyDescent="0.25">
      <c r="A47" s="202"/>
      <c r="B47" s="202"/>
      <c r="C47" s="202"/>
      <c r="D47" s="202"/>
      <c r="E47" s="202"/>
      <c r="F47" s="202"/>
      <c r="G47" s="202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</row>
    <row r="48" spans="1:105" s="32" customFormat="1" ht="15" customHeight="1" x14ac:dyDescent="0.25">
      <c r="A48" s="202"/>
      <c r="B48" s="202"/>
      <c r="C48" s="202"/>
      <c r="D48" s="202"/>
      <c r="E48" s="202"/>
      <c r="F48" s="202"/>
      <c r="G48" s="202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</row>
    <row r="49" spans="1:105" s="32" customFormat="1" ht="15" customHeight="1" x14ac:dyDescent="0.25">
      <c r="A49" s="202"/>
      <c r="B49" s="202"/>
      <c r="C49" s="202"/>
      <c r="D49" s="202"/>
      <c r="E49" s="202"/>
      <c r="F49" s="202"/>
      <c r="G49" s="202"/>
      <c r="H49" s="198" t="s">
        <v>225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9"/>
      <c r="BD49" s="200" t="s">
        <v>226</v>
      </c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 t="s">
        <v>226</v>
      </c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</row>
    <row r="50" spans="1:105" s="22" customFormat="1" ht="12" customHeight="1" x14ac:dyDescent="0.25"/>
    <row r="51" spans="1:105" s="27" customFormat="1" ht="13.8" x14ac:dyDescent="0.25">
      <c r="A51" s="216" t="s">
        <v>267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</row>
    <row r="52" spans="1:105" ht="6" customHeight="1" x14ac:dyDescent="0.25"/>
    <row r="53" spans="1:105" s="27" customFormat="1" ht="13.8" x14ac:dyDescent="0.25">
      <c r="A53" s="27" t="s">
        <v>211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</row>
    <row r="54" spans="1:105" s="27" customFormat="1" ht="6" customHeight="1" x14ac:dyDescent="0.25"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</row>
    <row r="55" spans="1:105" s="27" customFormat="1" ht="13.8" x14ac:dyDescent="0.25">
      <c r="A55" s="218" t="s">
        <v>212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</row>
    <row r="56" spans="1:105" ht="10.5" customHeight="1" x14ac:dyDescent="0.25"/>
    <row r="57" spans="1:105" s="30" customFormat="1" ht="55.5" customHeight="1" x14ac:dyDescent="0.25">
      <c r="A57" s="208" t="s">
        <v>214</v>
      </c>
      <c r="B57" s="209"/>
      <c r="C57" s="209"/>
      <c r="D57" s="209"/>
      <c r="E57" s="209"/>
      <c r="F57" s="209"/>
      <c r="G57" s="210"/>
      <c r="H57" s="208" t="s">
        <v>268</v>
      </c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10"/>
      <c r="BD57" s="208" t="s">
        <v>269</v>
      </c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10"/>
      <c r="BT57" s="208" t="s">
        <v>270</v>
      </c>
      <c r="BU57" s="209"/>
      <c r="BV57" s="209"/>
      <c r="BW57" s="209"/>
      <c r="BX57" s="209"/>
      <c r="BY57" s="209"/>
      <c r="BZ57" s="209"/>
      <c r="CA57" s="209"/>
      <c r="CB57" s="209"/>
      <c r="CC57" s="209"/>
      <c r="CD57" s="210"/>
      <c r="CE57" s="208" t="s">
        <v>271</v>
      </c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10"/>
    </row>
    <row r="58" spans="1:105" s="31" customFormat="1" ht="13.2" x14ac:dyDescent="0.25">
      <c r="A58" s="201">
        <v>1</v>
      </c>
      <c r="B58" s="201"/>
      <c r="C58" s="201"/>
      <c r="D58" s="201"/>
      <c r="E58" s="201"/>
      <c r="F58" s="201"/>
      <c r="G58" s="201"/>
      <c r="H58" s="201">
        <v>2</v>
      </c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>
        <v>3</v>
      </c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>
        <v>4</v>
      </c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>
        <v>5</v>
      </c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</row>
    <row r="59" spans="1:105" s="32" customFormat="1" ht="15" customHeight="1" x14ac:dyDescent="0.25">
      <c r="A59" s="202"/>
      <c r="B59" s="202"/>
      <c r="C59" s="202"/>
      <c r="D59" s="202"/>
      <c r="E59" s="202"/>
      <c r="F59" s="202"/>
      <c r="G59" s="202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</row>
    <row r="60" spans="1:105" s="32" customFormat="1" ht="15" customHeight="1" x14ac:dyDescent="0.25">
      <c r="A60" s="202"/>
      <c r="B60" s="202"/>
      <c r="C60" s="202"/>
      <c r="D60" s="202"/>
      <c r="E60" s="202"/>
      <c r="F60" s="202"/>
      <c r="G60" s="202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/>
      <c r="DA60" s="200"/>
    </row>
    <row r="61" spans="1:105" s="32" customFormat="1" ht="15" customHeight="1" x14ac:dyDescent="0.25">
      <c r="A61" s="202"/>
      <c r="B61" s="202"/>
      <c r="C61" s="202"/>
      <c r="D61" s="202"/>
      <c r="E61" s="202"/>
      <c r="F61" s="202"/>
      <c r="G61" s="202"/>
      <c r="H61" s="198" t="s">
        <v>225</v>
      </c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9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 t="s">
        <v>226</v>
      </c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</row>
    <row r="63" spans="1:105" s="27" customFormat="1" ht="13.8" x14ac:dyDescent="0.25">
      <c r="A63" s="216" t="s">
        <v>272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</row>
    <row r="64" spans="1:105" ht="6" customHeight="1" x14ac:dyDescent="0.25"/>
    <row r="65" spans="1:105" s="27" customFormat="1" ht="13.8" x14ac:dyDescent="0.25">
      <c r="A65" s="27" t="s">
        <v>211</v>
      </c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</row>
    <row r="66" spans="1:105" s="27" customFormat="1" ht="6" customHeight="1" x14ac:dyDescent="0.25"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 s="27" customFormat="1" ht="13.8" x14ac:dyDescent="0.25">
      <c r="A67" s="218" t="s">
        <v>212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</row>
    <row r="68" spans="1:105" ht="10.5" customHeight="1" x14ac:dyDescent="0.25"/>
    <row r="69" spans="1:105" s="30" customFormat="1" ht="45" customHeight="1" x14ac:dyDescent="0.25">
      <c r="A69" s="208" t="s">
        <v>214</v>
      </c>
      <c r="B69" s="209"/>
      <c r="C69" s="209"/>
      <c r="D69" s="209"/>
      <c r="E69" s="209"/>
      <c r="F69" s="209"/>
      <c r="G69" s="210"/>
      <c r="H69" s="208" t="s">
        <v>52</v>
      </c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10"/>
      <c r="BD69" s="208" t="s">
        <v>264</v>
      </c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10"/>
      <c r="BT69" s="208" t="s">
        <v>265</v>
      </c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10"/>
      <c r="CJ69" s="208" t="s">
        <v>266</v>
      </c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10"/>
    </row>
    <row r="70" spans="1:105" s="31" customFormat="1" ht="13.2" x14ac:dyDescent="0.25">
      <c r="A70" s="201">
        <v>1</v>
      </c>
      <c r="B70" s="201"/>
      <c r="C70" s="201"/>
      <c r="D70" s="201"/>
      <c r="E70" s="201"/>
      <c r="F70" s="201"/>
      <c r="G70" s="201"/>
      <c r="H70" s="201">
        <v>2</v>
      </c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>
        <v>3</v>
      </c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>
        <v>4</v>
      </c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>
        <v>5</v>
      </c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</row>
    <row r="71" spans="1:105" s="32" customFormat="1" ht="15" customHeight="1" x14ac:dyDescent="0.25">
      <c r="A71" s="202"/>
      <c r="B71" s="202"/>
      <c r="C71" s="202"/>
      <c r="D71" s="202"/>
      <c r="E71" s="202"/>
      <c r="F71" s="202"/>
      <c r="G71" s="202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</row>
    <row r="72" spans="1:105" s="32" customFormat="1" ht="15" customHeight="1" x14ac:dyDescent="0.25">
      <c r="A72" s="202"/>
      <c r="B72" s="202"/>
      <c r="C72" s="202"/>
      <c r="D72" s="202"/>
      <c r="E72" s="202"/>
      <c r="F72" s="202"/>
      <c r="G72" s="202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</row>
    <row r="73" spans="1:105" s="32" customFormat="1" ht="15" customHeight="1" x14ac:dyDescent="0.25">
      <c r="A73" s="202"/>
      <c r="B73" s="202"/>
      <c r="C73" s="202"/>
      <c r="D73" s="202"/>
      <c r="E73" s="202"/>
      <c r="F73" s="202"/>
      <c r="G73" s="202"/>
      <c r="H73" s="198" t="s">
        <v>225</v>
      </c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9"/>
      <c r="BD73" s="200" t="s">
        <v>226</v>
      </c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 t="s">
        <v>226</v>
      </c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</row>
    <row r="75" spans="1:105" s="27" customFormat="1" ht="27" customHeight="1" x14ac:dyDescent="0.25">
      <c r="A75" s="223" t="s">
        <v>273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</row>
    <row r="76" spans="1:105" ht="6" customHeight="1" x14ac:dyDescent="0.25"/>
    <row r="77" spans="1:105" s="27" customFormat="1" ht="13.8" x14ac:dyDescent="0.25">
      <c r="A77" s="27" t="s">
        <v>211</v>
      </c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</row>
    <row r="78" spans="1:105" s="27" customFormat="1" ht="6" customHeight="1" x14ac:dyDescent="0.25"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</row>
    <row r="79" spans="1:105" s="27" customFormat="1" ht="13.8" x14ac:dyDescent="0.25">
      <c r="A79" s="218" t="s">
        <v>212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</row>
    <row r="80" spans="1:105" ht="10.5" customHeight="1" x14ac:dyDescent="0.25"/>
    <row r="81" spans="1:105" s="30" customFormat="1" ht="45" customHeight="1" x14ac:dyDescent="0.25">
      <c r="A81" s="208" t="s">
        <v>214</v>
      </c>
      <c r="B81" s="209"/>
      <c r="C81" s="209"/>
      <c r="D81" s="209"/>
      <c r="E81" s="209"/>
      <c r="F81" s="209"/>
      <c r="G81" s="210"/>
      <c r="H81" s="208" t="s">
        <v>52</v>
      </c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10"/>
      <c r="BD81" s="208" t="s">
        <v>264</v>
      </c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10"/>
      <c r="BT81" s="208" t="s">
        <v>265</v>
      </c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10"/>
      <c r="CJ81" s="208" t="s">
        <v>266</v>
      </c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10"/>
    </row>
    <row r="82" spans="1:105" s="31" customFormat="1" ht="13.2" x14ac:dyDescent="0.25">
      <c r="A82" s="201">
        <v>1</v>
      </c>
      <c r="B82" s="201"/>
      <c r="C82" s="201"/>
      <c r="D82" s="201"/>
      <c r="E82" s="201"/>
      <c r="F82" s="201"/>
      <c r="G82" s="201"/>
      <c r="H82" s="201">
        <v>2</v>
      </c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>
        <v>3</v>
      </c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>
        <v>4</v>
      </c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>
        <v>5</v>
      </c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</row>
    <row r="83" spans="1:105" s="32" customFormat="1" ht="15" customHeight="1" x14ac:dyDescent="0.25">
      <c r="A83" s="202"/>
      <c r="B83" s="202"/>
      <c r="C83" s="202"/>
      <c r="D83" s="202"/>
      <c r="E83" s="202"/>
      <c r="F83" s="202"/>
      <c r="G83" s="202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</row>
    <row r="84" spans="1:105" s="32" customFormat="1" ht="15" customHeight="1" x14ac:dyDescent="0.25">
      <c r="A84" s="202"/>
      <c r="B84" s="202"/>
      <c r="C84" s="202"/>
      <c r="D84" s="202"/>
      <c r="E84" s="202"/>
      <c r="F84" s="202"/>
      <c r="G84" s="202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</row>
    <row r="85" spans="1:105" s="32" customFormat="1" ht="15" customHeight="1" x14ac:dyDescent="0.25">
      <c r="A85" s="202"/>
      <c r="B85" s="202"/>
      <c r="C85" s="202"/>
      <c r="D85" s="202"/>
      <c r="E85" s="202"/>
      <c r="F85" s="202"/>
      <c r="G85" s="202"/>
      <c r="H85" s="198" t="s">
        <v>225</v>
      </c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9"/>
      <c r="BD85" s="200" t="s">
        <v>226</v>
      </c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 t="s">
        <v>226</v>
      </c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</row>
    <row r="87" spans="1:105" s="27" customFormat="1" ht="13.8" x14ac:dyDescent="0.25">
      <c r="A87" s="216" t="s">
        <v>274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</row>
    <row r="88" spans="1:105" ht="6" customHeight="1" x14ac:dyDescent="0.25"/>
    <row r="89" spans="1:105" s="27" customFormat="1" ht="13.8" x14ac:dyDescent="0.25">
      <c r="A89" s="27" t="s">
        <v>211</v>
      </c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</row>
    <row r="90" spans="1:105" s="27" customFormat="1" ht="6" customHeight="1" x14ac:dyDescent="0.25"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</row>
    <row r="91" spans="1:105" s="27" customFormat="1" ht="13.8" x14ac:dyDescent="0.25">
      <c r="A91" s="218" t="s">
        <v>212</v>
      </c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</row>
    <row r="92" spans="1:105" ht="10.5" customHeight="1" x14ac:dyDescent="0.25"/>
    <row r="93" spans="1:105" s="27" customFormat="1" ht="13.8" x14ac:dyDescent="0.25">
      <c r="A93" s="216" t="s">
        <v>275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</row>
    <row r="94" spans="1:105" ht="10.5" customHeight="1" x14ac:dyDescent="0.25"/>
    <row r="95" spans="1:105" s="30" customFormat="1" ht="45" customHeight="1" x14ac:dyDescent="0.25">
      <c r="A95" s="204" t="s">
        <v>214</v>
      </c>
      <c r="B95" s="205"/>
      <c r="C95" s="205"/>
      <c r="D95" s="205"/>
      <c r="E95" s="205"/>
      <c r="F95" s="205"/>
      <c r="G95" s="206"/>
      <c r="H95" s="204" t="s">
        <v>268</v>
      </c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6"/>
      <c r="AP95" s="204" t="s">
        <v>276</v>
      </c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6"/>
      <c r="BF95" s="204" t="s">
        <v>277</v>
      </c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5"/>
      <c r="BT95" s="205"/>
      <c r="BU95" s="206"/>
      <c r="BV95" s="204" t="s">
        <v>278</v>
      </c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6"/>
      <c r="CL95" s="204" t="s">
        <v>232</v>
      </c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6"/>
    </row>
    <row r="96" spans="1:105" s="31" customFormat="1" ht="13.2" x14ac:dyDescent="0.25">
      <c r="A96" s="201">
        <v>1</v>
      </c>
      <c r="B96" s="201"/>
      <c r="C96" s="201"/>
      <c r="D96" s="201"/>
      <c r="E96" s="201"/>
      <c r="F96" s="201"/>
      <c r="G96" s="201"/>
      <c r="H96" s="201">
        <v>2</v>
      </c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>
        <v>3</v>
      </c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>
        <v>4</v>
      </c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>
        <v>5</v>
      </c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>
        <v>6</v>
      </c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</row>
    <row r="97" spans="1:105" s="32" customFormat="1" ht="15" customHeight="1" x14ac:dyDescent="0.25">
      <c r="A97" s="202"/>
      <c r="B97" s="202"/>
      <c r="C97" s="202"/>
      <c r="D97" s="202"/>
      <c r="E97" s="202"/>
      <c r="F97" s="202"/>
      <c r="G97" s="202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</row>
    <row r="98" spans="1:105" s="32" customFormat="1" ht="15" customHeight="1" x14ac:dyDescent="0.25">
      <c r="A98" s="202"/>
      <c r="B98" s="202"/>
      <c r="C98" s="202"/>
      <c r="D98" s="202"/>
      <c r="E98" s="202"/>
      <c r="F98" s="202"/>
      <c r="G98" s="202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</row>
    <row r="99" spans="1:105" s="32" customFormat="1" ht="15" customHeight="1" x14ac:dyDescent="0.25">
      <c r="A99" s="202"/>
      <c r="B99" s="202"/>
      <c r="C99" s="202"/>
      <c r="D99" s="202"/>
      <c r="E99" s="202"/>
      <c r="F99" s="202"/>
      <c r="G99" s="202"/>
      <c r="H99" s="230" t="s">
        <v>279</v>
      </c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2"/>
      <c r="AP99" s="200" t="s">
        <v>226</v>
      </c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 t="s">
        <v>226</v>
      </c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 t="s">
        <v>226</v>
      </c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</row>
    <row r="100" spans="1:105" ht="10.5" customHeight="1" x14ac:dyDescent="0.25"/>
    <row r="101" spans="1:105" s="27" customFormat="1" ht="13.8" x14ac:dyDescent="0.25">
      <c r="A101" s="216" t="s">
        <v>280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</row>
    <row r="102" spans="1:105" ht="10.5" customHeight="1" x14ac:dyDescent="0.25"/>
    <row r="103" spans="1:105" s="30" customFormat="1" ht="45" customHeight="1" x14ac:dyDescent="0.25">
      <c r="A103" s="208" t="s">
        <v>214</v>
      </c>
      <c r="B103" s="209"/>
      <c r="C103" s="209"/>
      <c r="D103" s="209"/>
      <c r="E103" s="209"/>
      <c r="F103" s="209"/>
      <c r="G103" s="210"/>
      <c r="H103" s="208" t="s">
        <v>268</v>
      </c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10"/>
      <c r="BD103" s="208" t="s">
        <v>281</v>
      </c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10"/>
      <c r="BT103" s="208" t="s">
        <v>282</v>
      </c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10"/>
      <c r="CJ103" s="208" t="s">
        <v>283</v>
      </c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10"/>
    </row>
    <row r="104" spans="1:105" s="31" customFormat="1" ht="13.2" x14ac:dyDescent="0.25">
      <c r="A104" s="201">
        <v>1</v>
      </c>
      <c r="B104" s="201"/>
      <c r="C104" s="201"/>
      <c r="D104" s="201"/>
      <c r="E104" s="201"/>
      <c r="F104" s="201"/>
      <c r="G104" s="201"/>
      <c r="H104" s="201">
        <v>2</v>
      </c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>
        <v>3</v>
      </c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>
        <v>4</v>
      </c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>
        <v>5</v>
      </c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</row>
    <row r="105" spans="1:105" s="32" customFormat="1" ht="15" customHeight="1" x14ac:dyDescent="0.25">
      <c r="A105" s="202"/>
      <c r="B105" s="202"/>
      <c r="C105" s="202"/>
      <c r="D105" s="202"/>
      <c r="E105" s="202"/>
      <c r="F105" s="202"/>
      <c r="G105" s="202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  <c r="BZ105" s="200"/>
      <c r="CA105" s="200"/>
      <c r="CB105" s="200"/>
      <c r="CC105" s="200"/>
      <c r="CD105" s="200"/>
      <c r="CE105" s="200"/>
      <c r="CF105" s="200"/>
      <c r="CG105" s="200"/>
      <c r="CH105" s="200"/>
      <c r="CI105" s="200"/>
      <c r="CJ105" s="200"/>
      <c r="CK105" s="200"/>
      <c r="CL105" s="200"/>
      <c r="CM105" s="200"/>
      <c r="CN105" s="200"/>
      <c r="CO105" s="200"/>
      <c r="CP105" s="200"/>
      <c r="CQ105" s="200"/>
      <c r="CR105" s="200"/>
      <c r="CS105" s="200"/>
      <c r="CT105" s="200"/>
      <c r="CU105" s="200"/>
      <c r="CV105" s="200"/>
      <c r="CW105" s="200"/>
      <c r="CX105" s="200"/>
      <c r="CY105" s="200"/>
      <c r="CZ105" s="200"/>
      <c r="DA105" s="200"/>
    </row>
    <row r="106" spans="1:105" s="32" customFormat="1" ht="15" customHeight="1" x14ac:dyDescent="0.25">
      <c r="A106" s="202"/>
      <c r="B106" s="202"/>
      <c r="C106" s="202"/>
      <c r="D106" s="202"/>
      <c r="E106" s="202"/>
      <c r="F106" s="202"/>
      <c r="G106" s="202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</row>
    <row r="107" spans="1:105" s="32" customFormat="1" ht="15" customHeight="1" x14ac:dyDescent="0.25">
      <c r="A107" s="202"/>
      <c r="B107" s="202"/>
      <c r="C107" s="202"/>
      <c r="D107" s="202"/>
      <c r="E107" s="202"/>
      <c r="F107" s="202"/>
      <c r="G107" s="202"/>
      <c r="H107" s="198" t="s">
        <v>225</v>
      </c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9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200"/>
      <c r="CC107" s="200"/>
      <c r="CD107" s="200"/>
      <c r="CE107" s="200"/>
      <c r="CF107" s="200"/>
      <c r="CG107" s="200"/>
      <c r="CH107" s="200"/>
      <c r="CI107" s="200"/>
      <c r="CJ107" s="200"/>
      <c r="CK107" s="200"/>
      <c r="CL107" s="200"/>
      <c r="CM107" s="200"/>
      <c r="CN107" s="200"/>
      <c r="CO107" s="200"/>
      <c r="CP107" s="200"/>
      <c r="CQ107" s="200"/>
      <c r="CR107" s="200"/>
      <c r="CS107" s="200"/>
      <c r="CT107" s="200"/>
      <c r="CU107" s="200"/>
      <c r="CV107" s="200"/>
      <c r="CW107" s="200"/>
      <c r="CX107" s="200"/>
      <c r="CY107" s="200"/>
      <c r="CZ107" s="200"/>
      <c r="DA107" s="200"/>
    </row>
    <row r="108" spans="1:105" ht="10.5" customHeight="1" x14ac:dyDescent="0.25"/>
    <row r="109" spans="1:105" s="27" customFormat="1" ht="13.8" x14ac:dyDescent="0.25">
      <c r="A109" s="216" t="s">
        <v>284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</row>
    <row r="110" spans="1:105" ht="10.5" customHeight="1" x14ac:dyDescent="0.25"/>
    <row r="111" spans="1:105" s="30" customFormat="1" ht="45" customHeight="1" x14ac:dyDescent="0.25">
      <c r="A111" s="204" t="s">
        <v>214</v>
      </c>
      <c r="B111" s="205"/>
      <c r="C111" s="205"/>
      <c r="D111" s="205"/>
      <c r="E111" s="205"/>
      <c r="F111" s="205"/>
      <c r="G111" s="206"/>
      <c r="H111" s="204" t="s">
        <v>52</v>
      </c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6"/>
      <c r="AP111" s="204" t="s">
        <v>285</v>
      </c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6"/>
      <c r="BF111" s="204" t="s">
        <v>286</v>
      </c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5"/>
      <c r="BQ111" s="205"/>
      <c r="BR111" s="205"/>
      <c r="BS111" s="205"/>
      <c r="BT111" s="205"/>
      <c r="BU111" s="206"/>
      <c r="BV111" s="204" t="s">
        <v>287</v>
      </c>
      <c r="BW111" s="205"/>
      <c r="BX111" s="205"/>
      <c r="BY111" s="205"/>
      <c r="BZ111" s="205"/>
      <c r="CA111" s="205"/>
      <c r="CB111" s="205"/>
      <c r="CC111" s="205"/>
      <c r="CD111" s="205"/>
      <c r="CE111" s="205"/>
      <c r="CF111" s="205"/>
      <c r="CG111" s="205"/>
      <c r="CH111" s="205"/>
      <c r="CI111" s="205"/>
      <c r="CJ111" s="205"/>
      <c r="CK111" s="206"/>
      <c r="CL111" s="204" t="s">
        <v>288</v>
      </c>
      <c r="CM111" s="205"/>
      <c r="CN111" s="205"/>
      <c r="CO111" s="205"/>
      <c r="CP111" s="205"/>
      <c r="CQ111" s="205"/>
      <c r="CR111" s="205"/>
      <c r="CS111" s="205"/>
      <c r="CT111" s="205"/>
      <c r="CU111" s="205"/>
      <c r="CV111" s="205"/>
      <c r="CW111" s="205"/>
      <c r="CX111" s="205"/>
      <c r="CY111" s="205"/>
      <c r="CZ111" s="205"/>
      <c r="DA111" s="206"/>
    </row>
    <row r="112" spans="1:105" s="31" customFormat="1" ht="13.2" x14ac:dyDescent="0.25">
      <c r="A112" s="201">
        <v>1</v>
      </c>
      <c r="B112" s="201"/>
      <c r="C112" s="201"/>
      <c r="D112" s="201"/>
      <c r="E112" s="201"/>
      <c r="F112" s="201"/>
      <c r="G112" s="201"/>
      <c r="H112" s="201">
        <v>2</v>
      </c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>
        <v>4</v>
      </c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>
        <v>5</v>
      </c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>
        <v>6</v>
      </c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>
        <v>6</v>
      </c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</row>
    <row r="113" spans="1:105" s="32" customFormat="1" ht="15" customHeight="1" x14ac:dyDescent="0.25">
      <c r="A113" s="202"/>
      <c r="B113" s="202"/>
      <c r="C113" s="202"/>
      <c r="D113" s="202"/>
      <c r="E113" s="202"/>
      <c r="F113" s="202"/>
      <c r="G113" s="202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</row>
    <row r="114" spans="1:105" s="32" customFormat="1" ht="15" customHeight="1" x14ac:dyDescent="0.25">
      <c r="A114" s="202"/>
      <c r="B114" s="202"/>
      <c r="C114" s="202"/>
      <c r="D114" s="202"/>
      <c r="E114" s="202"/>
      <c r="F114" s="202"/>
      <c r="G114" s="202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</row>
    <row r="115" spans="1:105" s="32" customFormat="1" ht="15" customHeight="1" x14ac:dyDescent="0.25">
      <c r="A115" s="202"/>
      <c r="B115" s="202"/>
      <c r="C115" s="202"/>
      <c r="D115" s="202"/>
      <c r="E115" s="202"/>
      <c r="F115" s="202"/>
      <c r="G115" s="202"/>
      <c r="H115" s="197" t="s">
        <v>225</v>
      </c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9"/>
      <c r="AP115" s="200" t="s">
        <v>226</v>
      </c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 t="s">
        <v>226</v>
      </c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 t="s">
        <v>226</v>
      </c>
      <c r="BW115" s="200"/>
      <c r="BX115" s="200"/>
      <c r="BY115" s="200"/>
      <c r="BZ115" s="200"/>
      <c r="CA115" s="200"/>
      <c r="CB115" s="200"/>
      <c r="CC115" s="200"/>
      <c r="CD115" s="200"/>
      <c r="CE115" s="200"/>
      <c r="CF115" s="200"/>
      <c r="CG115" s="200"/>
      <c r="CH115" s="200"/>
      <c r="CI115" s="200"/>
      <c r="CJ115" s="200"/>
      <c r="CK115" s="200"/>
      <c r="CL115" s="200"/>
      <c r="CM115" s="200"/>
      <c r="CN115" s="200"/>
      <c r="CO115" s="200"/>
      <c r="CP115" s="200"/>
      <c r="CQ115" s="200"/>
      <c r="CR115" s="200"/>
      <c r="CS115" s="200"/>
      <c r="CT115" s="200"/>
      <c r="CU115" s="200"/>
      <c r="CV115" s="200"/>
      <c r="CW115" s="200"/>
      <c r="CX115" s="200"/>
      <c r="CY115" s="200"/>
      <c r="CZ115" s="200"/>
      <c r="DA115" s="200"/>
    </row>
    <row r="117" spans="1:105" s="27" customFormat="1" ht="13.8" x14ac:dyDescent="0.25">
      <c r="A117" s="216" t="s">
        <v>289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</row>
    <row r="118" spans="1:105" ht="10.5" customHeight="1" x14ac:dyDescent="0.25"/>
    <row r="119" spans="1:105" s="30" customFormat="1" ht="45" customHeight="1" x14ac:dyDescent="0.25">
      <c r="A119" s="208" t="s">
        <v>214</v>
      </c>
      <c r="B119" s="209"/>
      <c r="C119" s="209"/>
      <c r="D119" s="209"/>
      <c r="E119" s="209"/>
      <c r="F119" s="209"/>
      <c r="G119" s="210"/>
      <c r="H119" s="208" t="s">
        <v>52</v>
      </c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10"/>
      <c r="BD119" s="208" t="s">
        <v>290</v>
      </c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10"/>
      <c r="BT119" s="208" t="s">
        <v>291</v>
      </c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10"/>
      <c r="CJ119" s="208" t="s">
        <v>292</v>
      </c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10"/>
    </row>
    <row r="120" spans="1:105" s="31" customFormat="1" ht="13.2" x14ac:dyDescent="0.25">
      <c r="A120" s="201">
        <v>1</v>
      </c>
      <c r="B120" s="201"/>
      <c r="C120" s="201"/>
      <c r="D120" s="201"/>
      <c r="E120" s="201"/>
      <c r="F120" s="201"/>
      <c r="G120" s="201"/>
      <c r="H120" s="201">
        <v>2</v>
      </c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>
        <v>4</v>
      </c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>
        <v>5</v>
      </c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>
        <v>6</v>
      </c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</row>
    <row r="121" spans="1:105" s="32" customFormat="1" ht="15" customHeight="1" x14ac:dyDescent="0.25">
      <c r="A121" s="202"/>
      <c r="B121" s="202"/>
      <c r="C121" s="202"/>
      <c r="D121" s="202"/>
      <c r="E121" s="202"/>
      <c r="F121" s="202"/>
      <c r="G121" s="202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200"/>
      <c r="CD121" s="200"/>
      <c r="CE121" s="200"/>
      <c r="CF121" s="200"/>
      <c r="CG121" s="200"/>
      <c r="CH121" s="200"/>
      <c r="CI121" s="200"/>
      <c r="CJ121" s="200"/>
      <c r="CK121" s="200"/>
      <c r="CL121" s="200"/>
      <c r="CM121" s="200"/>
      <c r="CN121" s="200"/>
      <c r="CO121" s="200"/>
      <c r="CP121" s="200"/>
      <c r="CQ121" s="200"/>
      <c r="CR121" s="200"/>
      <c r="CS121" s="200"/>
      <c r="CT121" s="200"/>
      <c r="CU121" s="200"/>
      <c r="CV121" s="200"/>
      <c r="CW121" s="200"/>
      <c r="CX121" s="200"/>
      <c r="CY121" s="200"/>
      <c r="CZ121" s="200"/>
      <c r="DA121" s="200"/>
    </row>
    <row r="122" spans="1:105" s="32" customFormat="1" ht="15" customHeight="1" x14ac:dyDescent="0.25">
      <c r="A122" s="202"/>
      <c r="B122" s="202"/>
      <c r="C122" s="202"/>
      <c r="D122" s="202"/>
      <c r="E122" s="202"/>
      <c r="F122" s="202"/>
      <c r="G122" s="202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0"/>
      <c r="BE122" s="200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200"/>
      <c r="BU122" s="200"/>
      <c r="BV122" s="200"/>
      <c r="BW122" s="200"/>
      <c r="BX122" s="200"/>
      <c r="BY122" s="200"/>
      <c r="BZ122" s="200"/>
      <c r="CA122" s="200"/>
      <c r="CB122" s="200"/>
      <c r="CC122" s="200"/>
      <c r="CD122" s="200"/>
      <c r="CE122" s="200"/>
      <c r="CF122" s="200"/>
      <c r="CG122" s="200"/>
      <c r="CH122" s="200"/>
      <c r="CI122" s="200"/>
      <c r="CJ122" s="200"/>
      <c r="CK122" s="200"/>
      <c r="CL122" s="200"/>
      <c r="CM122" s="200"/>
      <c r="CN122" s="200"/>
      <c r="CO122" s="200"/>
      <c r="CP122" s="200"/>
      <c r="CQ122" s="200"/>
      <c r="CR122" s="200"/>
      <c r="CS122" s="200"/>
      <c r="CT122" s="200"/>
      <c r="CU122" s="200"/>
      <c r="CV122" s="200"/>
      <c r="CW122" s="200"/>
      <c r="CX122" s="200"/>
      <c r="CY122" s="200"/>
      <c r="CZ122" s="200"/>
      <c r="DA122" s="200"/>
    </row>
    <row r="123" spans="1:105" s="32" customFormat="1" ht="15" customHeight="1" x14ac:dyDescent="0.25">
      <c r="A123" s="202"/>
      <c r="B123" s="202"/>
      <c r="C123" s="202"/>
      <c r="D123" s="202"/>
      <c r="E123" s="202"/>
      <c r="F123" s="202"/>
      <c r="G123" s="202"/>
      <c r="H123" s="198" t="s">
        <v>225</v>
      </c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9"/>
      <c r="BD123" s="200" t="s">
        <v>226</v>
      </c>
      <c r="BE123" s="200"/>
      <c r="BF123" s="200"/>
      <c r="BG123" s="200"/>
      <c r="BH123" s="200"/>
      <c r="BI123" s="200"/>
      <c r="BJ123" s="200"/>
      <c r="BK123" s="200"/>
      <c r="BL123" s="200"/>
      <c r="BM123" s="200"/>
      <c r="BN123" s="200"/>
      <c r="BO123" s="200"/>
      <c r="BP123" s="200"/>
      <c r="BQ123" s="200"/>
      <c r="BR123" s="200"/>
      <c r="BS123" s="200"/>
      <c r="BT123" s="200" t="s">
        <v>226</v>
      </c>
      <c r="BU123" s="200"/>
      <c r="BV123" s="200"/>
      <c r="BW123" s="200"/>
      <c r="BX123" s="200"/>
      <c r="BY123" s="200"/>
      <c r="BZ123" s="200"/>
      <c r="CA123" s="200"/>
      <c r="CB123" s="200"/>
      <c r="CC123" s="200"/>
      <c r="CD123" s="200"/>
      <c r="CE123" s="200"/>
      <c r="CF123" s="200"/>
      <c r="CG123" s="200"/>
      <c r="CH123" s="200"/>
      <c r="CI123" s="200"/>
      <c r="CJ123" s="200" t="s">
        <v>226</v>
      </c>
      <c r="CK123" s="200"/>
      <c r="CL123" s="200"/>
      <c r="CM123" s="200"/>
      <c r="CN123" s="200"/>
      <c r="CO123" s="200"/>
      <c r="CP123" s="200"/>
      <c r="CQ123" s="200"/>
      <c r="CR123" s="200"/>
      <c r="CS123" s="200"/>
      <c r="CT123" s="200"/>
      <c r="CU123" s="200"/>
      <c r="CV123" s="200"/>
      <c r="CW123" s="200"/>
      <c r="CX123" s="200"/>
      <c r="CY123" s="200"/>
      <c r="CZ123" s="200"/>
      <c r="DA123" s="200"/>
    </row>
    <row r="125" spans="1:105" s="27" customFormat="1" ht="13.8" x14ac:dyDescent="0.25">
      <c r="A125" s="216" t="s">
        <v>293</v>
      </c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</row>
    <row r="126" spans="1:105" ht="10.5" customHeight="1" x14ac:dyDescent="0.25"/>
    <row r="127" spans="1:105" s="30" customFormat="1" ht="45" customHeight="1" x14ac:dyDescent="0.25">
      <c r="A127" s="208" t="s">
        <v>214</v>
      </c>
      <c r="B127" s="209"/>
      <c r="C127" s="209"/>
      <c r="D127" s="209"/>
      <c r="E127" s="209"/>
      <c r="F127" s="209"/>
      <c r="G127" s="210"/>
      <c r="H127" s="208" t="s">
        <v>268</v>
      </c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10"/>
      <c r="BD127" s="208" t="s">
        <v>294</v>
      </c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10"/>
      <c r="BT127" s="208" t="s">
        <v>295</v>
      </c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10"/>
      <c r="CJ127" s="208" t="s">
        <v>296</v>
      </c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10"/>
    </row>
    <row r="128" spans="1:105" s="31" customFormat="1" ht="13.2" x14ac:dyDescent="0.25">
      <c r="A128" s="201">
        <v>1</v>
      </c>
      <c r="B128" s="201"/>
      <c r="C128" s="201"/>
      <c r="D128" s="201"/>
      <c r="E128" s="201"/>
      <c r="F128" s="201"/>
      <c r="G128" s="201"/>
      <c r="H128" s="201">
        <v>2</v>
      </c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>
        <v>3</v>
      </c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>
        <v>4</v>
      </c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  <c r="CF128" s="201"/>
      <c r="CG128" s="201"/>
      <c r="CH128" s="201"/>
      <c r="CI128" s="201"/>
      <c r="CJ128" s="201">
        <v>5</v>
      </c>
      <c r="CK128" s="201"/>
      <c r="CL128" s="201"/>
      <c r="CM128" s="201"/>
      <c r="CN128" s="201"/>
      <c r="CO128" s="201"/>
      <c r="CP128" s="201"/>
      <c r="CQ128" s="201"/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</row>
    <row r="129" spans="1:105" s="32" customFormat="1" ht="15" customHeight="1" x14ac:dyDescent="0.25">
      <c r="A129" s="202"/>
      <c r="B129" s="202"/>
      <c r="C129" s="202"/>
      <c r="D129" s="202"/>
      <c r="E129" s="202"/>
      <c r="F129" s="202"/>
      <c r="G129" s="202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200"/>
      <c r="BX129" s="200"/>
      <c r="BY129" s="200"/>
      <c r="BZ129" s="200"/>
      <c r="CA129" s="200"/>
      <c r="CB129" s="200"/>
      <c r="CC129" s="200"/>
      <c r="CD129" s="200"/>
      <c r="CE129" s="200"/>
      <c r="CF129" s="200"/>
      <c r="CG129" s="200"/>
      <c r="CH129" s="200"/>
      <c r="CI129" s="200"/>
      <c r="CJ129" s="200"/>
      <c r="CK129" s="200"/>
      <c r="CL129" s="200"/>
      <c r="CM129" s="200"/>
      <c r="CN129" s="200"/>
      <c r="CO129" s="200"/>
      <c r="CP129" s="200"/>
      <c r="CQ129" s="200"/>
      <c r="CR129" s="200"/>
      <c r="CS129" s="200"/>
      <c r="CT129" s="200"/>
      <c r="CU129" s="200"/>
      <c r="CV129" s="200"/>
      <c r="CW129" s="200"/>
      <c r="CX129" s="200"/>
      <c r="CY129" s="200"/>
      <c r="CZ129" s="200"/>
      <c r="DA129" s="200"/>
    </row>
    <row r="130" spans="1:105" s="32" customFormat="1" ht="15" customHeight="1" x14ac:dyDescent="0.25">
      <c r="A130" s="202"/>
      <c r="B130" s="202"/>
      <c r="C130" s="202"/>
      <c r="D130" s="202"/>
      <c r="E130" s="202"/>
      <c r="F130" s="202"/>
      <c r="G130" s="202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0"/>
      <c r="BE130" s="200"/>
      <c r="BF130" s="200"/>
      <c r="BG130" s="200"/>
      <c r="BH130" s="200"/>
      <c r="BI130" s="200"/>
      <c r="BJ130" s="200"/>
      <c r="BK130" s="200"/>
      <c r="BL130" s="200"/>
      <c r="BM130" s="200"/>
      <c r="BN130" s="200"/>
      <c r="BO130" s="200"/>
      <c r="BP130" s="200"/>
      <c r="BQ130" s="200"/>
      <c r="BR130" s="200"/>
      <c r="BS130" s="200"/>
      <c r="BT130" s="200"/>
      <c r="BU130" s="200"/>
      <c r="BV130" s="200"/>
      <c r="BW130" s="200"/>
      <c r="BX130" s="200"/>
      <c r="BY130" s="200"/>
      <c r="BZ130" s="200"/>
      <c r="CA130" s="200"/>
      <c r="CB130" s="200"/>
      <c r="CC130" s="200"/>
      <c r="CD130" s="200"/>
      <c r="CE130" s="200"/>
      <c r="CF130" s="200"/>
      <c r="CG130" s="200"/>
      <c r="CH130" s="200"/>
      <c r="CI130" s="200"/>
      <c r="CJ130" s="200"/>
      <c r="CK130" s="200"/>
      <c r="CL130" s="200"/>
      <c r="CM130" s="200"/>
      <c r="CN130" s="200"/>
      <c r="CO130" s="200"/>
      <c r="CP130" s="200"/>
      <c r="CQ130" s="200"/>
      <c r="CR130" s="200"/>
      <c r="CS130" s="200"/>
      <c r="CT130" s="200"/>
      <c r="CU130" s="200"/>
      <c r="CV130" s="200"/>
      <c r="CW130" s="200"/>
      <c r="CX130" s="200"/>
      <c r="CY130" s="200"/>
      <c r="CZ130" s="200"/>
      <c r="DA130" s="200"/>
    </row>
    <row r="131" spans="1:105" s="32" customFormat="1" ht="15" customHeight="1" x14ac:dyDescent="0.25">
      <c r="A131" s="202"/>
      <c r="B131" s="202"/>
      <c r="C131" s="202"/>
      <c r="D131" s="202"/>
      <c r="E131" s="202"/>
      <c r="F131" s="202"/>
      <c r="G131" s="202"/>
      <c r="H131" s="198" t="s">
        <v>225</v>
      </c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9"/>
      <c r="BD131" s="200" t="s">
        <v>226</v>
      </c>
      <c r="BE131" s="200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00"/>
      <c r="BP131" s="200"/>
      <c r="BQ131" s="200"/>
      <c r="BR131" s="200"/>
      <c r="BS131" s="200"/>
      <c r="BT131" s="200" t="s">
        <v>226</v>
      </c>
      <c r="BU131" s="200"/>
      <c r="BV131" s="200"/>
      <c r="BW131" s="200"/>
      <c r="BX131" s="200"/>
      <c r="BY131" s="200"/>
      <c r="BZ131" s="200"/>
      <c r="CA131" s="200"/>
      <c r="CB131" s="200"/>
      <c r="CC131" s="200"/>
      <c r="CD131" s="200"/>
      <c r="CE131" s="200"/>
      <c r="CF131" s="200"/>
      <c r="CG131" s="200"/>
      <c r="CH131" s="200"/>
      <c r="CI131" s="200"/>
      <c r="CJ131" s="200"/>
      <c r="CK131" s="200"/>
      <c r="CL131" s="200"/>
      <c r="CM131" s="200"/>
      <c r="CN131" s="200"/>
      <c r="CO131" s="200"/>
      <c r="CP131" s="200"/>
      <c r="CQ131" s="200"/>
      <c r="CR131" s="200"/>
      <c r="CS131" s="200"/>
      <c r="CT131" s="200"/>
      <c r="CU131" s="200"/>
      <c r="CV131" s="200"/>
      <c r="CW131" s="200"/>
      <c r="CX131" s="200"/>
      <c r="CY131" s="200"/>
      <c r="CZ131" s="200"/>
      <c r="DA131" s="200"/>
    </row>
    <row r="133" spans="1:105" s="27" customFormat="1" ht="13.8" x14ac:dyDescent="0.25">
      <c r="A133" s="216" t="s">
        <v>297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</row>
    <row r="134" spans="1:105" ht="10.5" customHeight="1" x14ac:dyDescent="0.25"/>
    <row r="135" spans="1:105" ht="30" customHeight="1" x14ac:dyDescent="0.25">
      <c r="A135" s="208" t="s">
        <v>214</v>
      </c>
      <c r="B135" s="209"/>
      <c r="C135" s="209"/>
      <c r="D135" s="209"/>
      <c r="E135" s="209"/>
      <c r="F135" s="209"/>
      <c r="G135" s="210"/>
      <c r="H135" s="208" t="s">
        <v>268</v>
      </c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10"/>
      <c r="BT135" s="208" t="s">
        <v>298</v>
      </c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10"/>
      <c r="CJ135" s="208" t="s">
        <v>299</v>
      </c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10"/>
    </row>
    <row r="136" spans="1:105" s="22" customFormat="1" ht="13.2" x14ac:dyDescent="0.25">
      <c r="A136" s="201">
        <v>1</v>
      </c>
      <c r="B136" s="201"/>
      <c r="C136" s="201"/>
      <c r="D136" s="201"/>
      <c r="E136" s="201"/>
      <c r="F136" s="201"/>
      <c r="G136" s="201"/>
      <c r="H136" s="201">
        <v>2</v>
      </c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>
        <v>3</v>
      </c>
      <c r="BU136" s="201"/>
      <c r="BV136" s="201"/>
      <c r="BW136" s="201"/>
      <c r="BX136" s="201"/>
      <c r="BY136" s="201"/>
      <c r="BZ136" s="201"/>
      <c r="CA136" s="201"/>
      <c r="CB136" s="201"/>
      <c r="CC136" s="201"/>
      <c r="CD136" s="201"/>
      <c r="CE136" s="201"/>
      <c r="CF136" s="201"/>
      <c r="CG136" s="201"/>
      <c r="CH136" s="201"/>
      <c r="CI136" s="201"/>
      <c r="CJ136" s="201">
        <v>4</v>
      </c>
      <c r="CK136" s="201"/>
      <c r="CL136" s="201"/>
      <c r="CM136" s="201"/>
      <c r="CN136" s="201"/>
      <c r="CO136" s="201"/>
      <c r="CP136" s="201"/>
      <c r="CQ136" s="201"/>
      <c r="CR136" s="201"/>
      <c r="CS136" s="201"/>
      <c r="CT136" s="201"/>
      <c r="CU136" s="201"/>
      <c r="CV136" s="201"/>
      <c r="CW136" s="201"/>
      <c r="CX136" s="201"/>
      <c r="CY136" s="201"/>
      <c r="CZ136" s="201"/>
      <c r="DA136" s="201"/>
    </row>
    <row r="137" spans="1:105" ht="15" customHeight="1" x14ac:dyDescent="0.25">
      <c r="A137" s="202"/>
      <c r="B137" s="202"/>
      <c r="C137" s="202"/>
      <c r="D137" s="202"/>
      <c r="E137" s="202"/>
      <c r="F137" s="202"/>
      <c r="G137" s="202"/>
      <c r="H137" s="224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5"/>
      <c r="AY137" s="225"/>
      <c r="AZ137" s="225"/>
      <c r="BA137" s="225"/>
      <c r="BB137" s="225"/>
      <c r="BC137" s="225"/>
      <c r="BD137" s="225"/>
      <c r="BE137" s="225"/>
      <c r="BF137" s="225"/>
      <c r="BG137" s="225"/>
      <c r="BH137" s="225"/>
      <c r="BI137" s="225"/>
      <c r="BJ137" s="225"/>
      <c r="BK137" s="225"/>
      <c r="BL137" s="225"/>
      <c r="BM137" s="225"/>
      <c r="BN137" s="225"/>
      <c r="BO137" s="225"/>
      <c r="BP137" s="225"/>
      <c r="BQ137" s="225"/>
      <c r="BR137" s="225"/>
      <c r="BS137" s="226"/>
      <c r="BT137" s="200"/>
      <c r="BU137" s="200"/>
      <c r="BV137" s="200"/>
      <c r="BW137" s="200"/>
      <c r="BX137" s="200"/>
      <c r="BY137" s="200"/>
      <c r="BZ137" s="200"/>
      <c r="CA137" s="200"/>
      <c r="CB137" s="200"/>
      <c r="CC137" s="200"/>
      <c r="CD137" s="200"/>
      <c r="CE137" s="200"/>
      <c r="CF137" s="200"/>
      <c r="CG137" s="200"/>
      <c r="CH137" s="200"/>
      <c r="CI137" s="200"/>
      <c r="CJ137" s="200"/>
      <c r="CK137" s="200"/>
      <c r="CL137" s="200"/>
      <c r="CM137" s="200"/>
      <c r="CN137" s="200"/>
      <c r="CO137" s="200"/>
      <c r="CP137" s="200"/>
      <c r="CQ137" s="200"/>
      <c r="CR137" s="200"/>
      <c r="CS137" s="200"/>
      <c r="CT137" s="200"/>
      <c r="CU137" s="200"/>
      <c r="CV137" s="200"/>
      <c r="CW137" s="200"/>
      <c r="CX137" s="200"/>
      <c r="CY137" s="200"/>
      <c r="CZ137" s="200"/>
      <c r="DA137" s="200"/>
    </row>
    <row r="138" spans="1:105" ht="15" customHeight="1" x14ac:dyDescent="0.25">
      <c r="A138" s="202"/>
      <c r="B138" s="202"/>
      <c r="C138" s="202"/>
      <c r="D138" s="202"/>
      <c r="E138" s="202"/>
      <c r="F138" s="202"/>
      <c r="G138" s="202"/>
      <c r="H138" s="224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25"/>
      <c r="AU138" s="225"/>
      <c r="AV138" s="225"/>
      <c r="AW138" s="225"/>
      <c r="AX138" s="225"/>
      <c r="AY138" s="225"/>
      <c r="AZ138" s="225"/>
      <c r="BA138" s="225"/>
      <c r="BB138" s="225"/>
      <c r="BC138" s="225"/>
      <c r="BD138" s="225"/>
      <c r="BE138" s="225"/>
      <c r="BF138" s="225"/>
      <c r="BG138" s="225"/>
      <c r="BH138" s="225"/>
      <c r="BI138" s="225"/>
      <c r="BJ138" s="225"/>
      <c r="BK138" s="225"/>
      <c r="BL138" s="225"/>
      <c r="BM138" s="225"/>
      <c r="BN138" s="225"/>
      <c r="BO138" s="225"/>
      <c r="BP138" s="225"/>
      <c r="BQ138" s="225"/>
      <c r="BR138" s="225"/>
      <c r="BS138" s="226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</row>
    <row r="139" spans="1:105" ht="15" customHeight="1" x14ac:dyDescent="0.25">
      <c r="A139" s="202"/>
      <c r="B139" s="202"/>
      <c r="C139" s="202"/>
      <c r="D139" s="202"/>
      <c r="E139" s="202"/>
      <c r="F139" s="202"/>
      <c r="G139" s="202"/>
      <c r="H139" s="227" t="s">
        <v>225</v>
      </c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9"/>
      <c r="BT139" s="200" t="s">
        <v>226</v>
      </c>
      <c r="BU139" s="200"/>
      <c r="BV139" s="200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0"/>
      <c r="CZ139" s="200"/>
      <c r="DA139" s="200"/>
    </row>
    <row r="141" spans="1:105" s="27" customFormat="1" ht="28.5" customHeight="1" x14ac:dyDescent="0.25">
      <c r="A141" s="223" t="s">
        <v>300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</row>
    <row r="142" spans="1:105" ht="10.5" customHeight="1" x14ac:dyDescent="0.25"/>
    <row r="143" spans="1:105" s="30" customFormat="1" ht="30" customHeight="1" x14ac:dyDescent="0.25">
      <c r="A143" s="208" t="s">
        <v>214</v>
      </c>
      <c r="B143" s="209"/>
      <c r="C143" s="209"/>
      <c r="D143" s="209"/>
      <c r="E143" s="209"/>
      <c r="F143" s="209"/>
      <c r="G143" s="210"/>
      <c r="H143" s="208" t="s">
        <v>268</v>
      </c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208" t="s">
        <v>290</v>
      </c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10"/>
      <c r="BT143" s="208" t="s">
        <v>301</v>
      </c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10"/>
      <c r="CJ143" s="208" t="s">
        <v>302</v>
      </c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10"/>
    </row>
    <row r="144" spans="1:105" s="31" customFormat="1" ht="13.2" x14ac:dyDescent="0.25">
      <c r="A144" s="201"/>
      <c r="B144" s="201"/>
      <c r="C144" s="201"/>
      <c r="D144" s="201"/>
      <c r="E144" s="201"/>
      <c r="F144" s="201"/>
      <c r="G144" s="201"/>
      <c r="H144" s="201">
        <v>1</v>
      </c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>
        <v>2</v>
      </c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>
        <v>3</v>
      </c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>
        <v>4</v>
      </c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</row>
    <row r="145" spans="1:105" s="32" customFormat="1" ht="15" customHeight="1" x14ac:dyDescent="0.25">
      <c r="A145" s="202"/>
      <c r="B145" s="202"/>
      <c r="C145" s="202"/>
      <c r="D145" s="202"/>
      <c r="E145" s="202"/>
      <c r="F145" s="202"/>
      <c r="G145" s="202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0"/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  <c r="BZ145" s="200"/>
      <c r="CA145" s="200"/>
      <c r="CB145" s="200"/>
      <c r="CC145" s="200"/>
      <c r="CD145" s="200"/>
      <c r="CE145" s="200"/>
      <c r="CF145" s="200"/>
      <c r="CG145" s="200"/>
      <c r="CH145" s="200"/>
      <c r="CI145" s="200"/>
      <c r="CJ145" s="200"/>
      <c r="CK145" s="200"/>
      <c r="CL145" s="200"/>
      <c r="CM145" s="200"/>
      <c r="CN145" s="200"/>
      <c r="CO145" s="200"/>
      <c r="CP145" s="200"/>
      <c r="CQ145" s="200"/>
      <c r="CR145" s="200"/>
      <c r="CS145" s="200"/>
      <c r="CT145" s="200"/>
      <c r="CU145" s="200"/>
      <c r="CV145" s="200"/>
      <c r="CW145" s="200"/>
      <c r="CX145" s="200"/>
      <c r="CY145" s="200"/>
      <c r="CZ145" s="200"/>
      <c r="DA145" s="200"/>
    </row>
    <row r="146" spans="1:105" s="32" customFormat="1" ht="15" customHeight="1" x14ac:dyDescent="0.25">
      <c r="A146" s="202"/>
      <c r="B146" s="202"/>
      <c r="C146" s="202"/>
      <c r="D146" s="202"/>
      <c r="E146" s="202"/>
      <c r="F146" s="202"/>
      <c r="G146" s="202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200"/>
      <c r="CD146" s="200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0"/>
      <c r="CU146" s="200"/>
      <c r="CV146" s="200"/>
      <c r="CW146" s="200"/>
      <c r="CX146" s="200"/>
      <c r="CY146" s="200"/>
      <c r="CZ146" s="200"/>
      <c r="DA146" s="200"/>
    </row>
    <row r="147" spans="1:105" s="32" customFormat="1" ht="15" customHeight="1" x14ac:dyDescent="0.25">
      <c r="A147" s="202"/>
      <c r="B147" s="202"/>
      <c r="C147" s="202"/>
      <c r="D147" s="202"/>
      <c r="E147" s="202"/>
      <c r="F147" s="202"/>
      <c r="G147" s="202"/>
      <c r="H147" s="198" t="s">
        <v>225</v>
      </c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9"/>
      <c r="BD147" s="200"/>
      <c r="BE147" s="200"/>
      <c r="BF147" s="200"/>
      <c r="BG147" s="200"/>
      <c r="BH147" s="200"/>
      <c r="BI147" s="200"/>
      <c r="BJ147" s="200"/>
      <c r="BK147" s="200"/>
      <c r="BL147" s="200"/>
      <c r="BM147" s="200"/>
      <c r="BN147" s="200"/>
      <c r="BO147" s="200"/>
      <c r="BP147" s="200"/>
      <c r="BQ147" s="200"/>
      <c r="BR147" s="200"/>
      <c r="BS147" s="200"/>
      <c r="BT147" s="200" t="s">
        <v>226</v>
      </c>
      <c r="BU147" s="200"/>
      <c r="BV147" s="200"/>
      <c r="BW147" s="200"/>
      <c r="BX147" s="200"/>
      <c r="BY147" s="200"/>
      <c r="BZ147" s="200"/>
      <c r="CA147" s="200"/>
      <c r="CB147" s="200"/>
      <c r="CC147" s="200"/>
      <c r="CD147" s="200"/>
      <c r="CE147" s="200"/>
      <c r="CF147" s="200"/>
      <c r="CG147" s="200"/>
      <c r="CH147" s="200"/>
      <c r="CI147" s="200"/>
      <c r="CJ147" s="200"/>
      <c r="CK147" s="200"/>
      <c r="CL147" s="200"/>
      <c r="CM147" s="200"/>
      <c r="CN147" s="200"/>
      <c r="CO147" s="200"/>
      <c r="CP147" s="200"/>
      <c r="CQ147" s="200"/>
      <c r="CR147" s="200"/>
      <c r="CS147" s="200"/>
      <c r="CT147" s="200"/>
      <c r="CU147" s="200"/>
      <c r="CV147" s="200"/>
      <c r="CW147" s="200"/>
      <c r="CX147" s="200"/>
      <c r="CY147" s="200"/>
      <c r="CZ147" s="200"/>
      <c r="DA147" s="200"/>
    </row>
  </sheetData>
  <mergeCells count="429">
    <mergeCell ref="A2:DA2"/>
    <mergeCell ref="A4:F4"/>
    <mergeCell ref="G4:AD4"/>
    <mergeCell ref="AE4:BC4"/>
    <mergeCell ref="BD4:BS4"/>
    <mergeCell ref="BT4:CI4"/>
    <mergeCell ref="CJ4:DA4"/>
    <mergeCell ref="A5:F5"/>
    <mergeCell ref="G5:AD5"/>
    <mergeCell ref="AE5:BC5"/>
    <mergeCell ref="BD5:BS5"/>
    <mergeCell ref="BT5:CI5"/>
    <mergeCell ref="CJ5:DA5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8:F8"/>
    <mergeCell ref="G8:AD8"/>
    <mergeCell ref="AE8:BC8"/>
    <mergeCell ref="BD8:BS8"/>
    <mergeCell ref="BT8:CI8"/>
    <mergeCell ref="CJ8:DA8"/>
    <mergeCell ref="A10:DA10"/>
    <mergeCell ref="A12:F12"/>
    <mergeCell ref="G12:AD12"/>
    <mergeCell ref="AE12:AY12"/>
    <mergeCell ref="AZ12:BQ12"/>
    <mergeCell ref="BR12:CI12"/>
    <mergeCell ref="CJ12:DA12"/>
    <mergeCell ref="A13:F13"/>
    <mergeCell ref="G13:AD13"/>
    <mergeCell ref="AE13:AY13"/>
    <mergeCell ref="AZ13:BQ13"/>
    <mergeCell ref="BR13:CI13"/>
    <mergeCell ref="CJ13:DA13"/>
    <mergeCell ref="A14:F14"/>
    <mergeCell ref="G14:AD14"/>
    <mergeCell ref="AE14:AY14"/>
    <mergeCell ref="AZ14:BQ14"/>
    <mergeCell ref="BR14:CI14"/>
    <mergeCell ref="CJ14:DA14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CL95:DA95"/>
    <mergeCell ref="A96:G96"/>
    <mergeCell ref="H96:AO96"/>
    <mergeCell ref="AP96:BE96"/>
    <mergeCell ref="BF96:BU96"/>
    <mergeCell ref="BV96:CK96"/>
    <mergeCell ref="CL96:DA96"/>
    <mergeCell ref="A97:G97"/>
    <mergeCell ref="H97:AO97"/>
    <mergeCell ref="AP97:BE97"/>
    <mergeCell ref="BF97:BU97"/>
    <mergeCell ref="BV97:CK97"/>
    <mergeCell ref="CL97:DA97"/>
    <mergeCell ref="A98:G98"/>
    <mergeCell ref="H98:AO98"/>
    <mergeCell ref="AP98:BE98"/>
    <mergeCell ref="BF98:BU98"/>
    <mergeCell ref="BV98:CK98"/>
    <mergeCell ref="CL98:DA98"/>
    <mergeCell ref="A99:G99"/>
    <mergeCell ref="H99:AO99"/>
    <mergeCell ref="AP99:BE99"/>
    <mergeCell ref="BF99:BU99"/>
    <mergeCell ref="BV99:CK99"/>
    <mergeCell ref="CL99:DA99"/>
    <mergeCell ref="A101:DA101"/>
    <mergeCell ref="A103:G103"/>
    <mergeCell ref="H103:BC103"/>
    <mergeCell ref="BD103:BS103"/>
    <mergeCell ref="BT103:CI103"/>
    <mergeCell ref="CJ103:DA103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9:DA109"/>
    <mergeCell ref="A111:G111"/>
    <mergeCell ref="H111:AO111"/>
    <mergeCell ref="AP111:BE111"/>
    <mergeCell ref="BF111:BU111"/>
    <mergeCell ref="BV111:CK111"/>
    <mergeCell ref="CL111:DA111"/>
    <mergeCell ref="A112:G112"/>
    <mergeCell ref="H112:AO112"/>
    <mergeCell ref="AP112:BE112"/>
    <mergeCell ref="BF112:BU112"/>
    <mergeCell ref="BV112:CK112"/>
    <mergeCell ref="CL112:DA112"/>
    <mergeCell ref="A113:G113"/>
    <mergeCell ref="H113:AO113"/>
    <mergeCell ref="AP113:BE113"/>
    <mergeCell ref="BF113:BU113"/>
    <mergeCell ref="BV113:CK113"/>
    <mergeCell ref="CL113:DA113"/>
    <mergeCell ref="A114:G114"/>
    <mergeCell ref="H114:AO114"/>
    <mergeCell ref="AP114:BE114"/>
    <mergeCell ref="BF114:BU114"/>
    <mergeCell ref="BV114:CK114"/>
    <mergeCell ref="CL114:DA114"/>
    <mergeCell ref="A115:G115"/>
    <mergeCell ref="H115:AO115"/>
    <mergeCell ref="AP115:BE115"/>
    <mergeCell ref="BF115:BU115"/>
    <mergeCell ref="BV115:CK115"/>
    <mergeCell ref="CL115:DA115"/>
    <mergeCell ref="A117:DA117"/>
    <mergeCell ref="A119:G119"/>
    <mergeCell ref="H119:BC119"/>
    <mergeCell ref="BD119:BS119"/>
    <mergeCell ref="BT119:CI119"/>
    <mergeCell ref="CJ119:DA119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5:DA125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44:G144"/>
    <mergeCell ref="H144:BC144"/>
    <mergeCell ref="BD144:BS144"/>
    <mergeCell ref="BT144:CI144"/>
    <mergeCell ref="CJ144:DA144"/>
    <mergeCell ref="A147:G147"/>
    <mergeCell ref="H147:BC147"/>
    <mergeCell ref="BD147:BS147"/>
    <mergeCell ref="BT147:CI147"/>
    <mergeCell ref="CJ147:DA147"/>
    <mergeCell ref="A145:G145"/>
    <mergeCell ref="H145:BC145"/>
    <mergeCell ref="BD145:BS145"/>
    <mergeCell ref="BT145:CI145"/>
    <mergeCell ref="CJ145:DA145"/>
    <mergeCell ref="A146:G146"/>
    <mergeCell ref="H146:BC146"/>
    <mergeCell ref="BD146:BS146"/>
    <mergeCell ref="BT146:CI146"/>
    <mergeCell ref="CJ146:DA146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4" zoomScale="90" zoomScaleNormal="90" workbookViewId="0">
      <selection activeCell="D9" sqref="D9"/>
    </sheetView>
  </sheetViews>
  <sheetFormatPr defaultColWidth="8.88671875" defaultRowHeight="18" x14ac:dyDescent="0.35"/>
  <cols>
    <col min="1" max="1" width="16" style="2" customWidth="1"/>
    <col min="2" max="3" width="8.88671875" style="2"/>
    <col min="4" max="12" width="15.33203125" style="2" customWidth="1"/>
    <col min="13" max="16384" width="8.88671875" style="2"/>
  </cols>
  <sheetData>
    <row r="1" spans="1:12" ht="17.399999999999999" customHeight="1" x14ac:dyDescent="0.35">
      <c r="A1" s="255" t="s">
        <v>202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35">
      <c r="A2" s="255" t="s">
        <v>456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x14ac:dyDescent="0.35">
      <c r="K3" s="253" t="s">
        <v>185</v>
      </c>
      <c r="L3" s="253"/>
    </row>
    <row r="4" spans="1:12" s="16" customFormat="1" ht="22.95" customHeight="1" x14ac:dyDescent="0.25">
      <c r="A4" s="254" t="s">
        <v>52</v>
      </c>
      <c r="B4" s="254" t="s">
        <v>171</v>
      </c>
      <c r="C4" s="254" t="s">
        <v>172</v>
      </c>
      <c r="D4" s="254" t="s">
        <v>173</v>
      </c>
      <c r="E4" s="254"/>
      <c r="F4" s="254"/>
      <c r="G4" s="254"/>
      <c r="H4" s="254"/>
      <c r="I4" s="254"/>
      <c r="J4" s="254"/>
      <c r="K4" s="254"/>
      <c r="L4" s="254"/>
    </row>
    <row r="5" spans="1:12" s="16" customFormat="1" ht="15.6" customHeight="1" x14ac:dyDescent="0.25">
      <c r="A5" s="254"/>
      <c r="B5" s="254"/>
      <c r="C5" s="254"/>
      <c r="D5" s="254" t="s">
        <v>174</v>
      </c>
      <c r="E5" s="254"/>
      <c r="F5" s="254"/>
      <c r="G5" s="254" t="s">
        <v>2</v>
      </c>
      <c r="H5" s="254"/>
      <c r="I5" s="254"/>
      <c r="J5" s="254"/>
      <c r="K5" s="254"/>
      <c r="L5" s="254"/>
    </row>
    <row r="6" spans="1:12" s="16" customFormat="1" ht="37.950000000000003" customHeight="1" x14ac:dyDescent="0.25">
      <c r="A6" s="254"/>
      <c r="B6" s="254"/>
      <c r="C6" s="254"/>
      <c r="D6" s="254"/>
      <c r="E6" s="254"/>
      <c r="F6" s="254"/>
      <c r="G6" s="254" t="s">
        <v>175</v>
      </c>
      <c r="H6" s="254"/>
      <c r="I6" s="254"/>
      <c r="J6" s="254" t="s">
        <v>176</v>
      </c>
      <c r="K6" s="254"/>
      <c r="L6" s="254"/>
    </row>
    <row r="7" spans="1:12" s="16" customFormat="1" ht="69" customHeight="1" x14ac:dyDescent="0.25">
      <c r="A7" s="254"/>
      <c r="B7" s="254"/>
      <c r="C7" s="254"/>
      <c r="D7" s="18" t="s">
        <v>457</v>
      </c>
      <c r="E7" s="18" t="s">
        <v>458</v>
      </c>
      <c r="F7" s="18" t="s">
        <v>459</v>
      </c>
      <c r="G7" s="18" t="s">
        <v>457</v>
      </c>
      <c r="H7" s="18" t="s">
        <v>458</v>
      </c>
      <c r="I7" s="18" t="s">
        <v>459</v>
      </c>
      <c r="J7" s="18" t="s">
        <v>457</v>
      </c>
      <c r="K7" s="18" t="s">
        <v>458</v>
      </c>
      <c r="L7" s="18" t="s">
        <v>459</v>
      </c>
    </row>
    <row r="8" spans="1:12" s="16" customFormat="1" ht="15.6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  <c r="K8" s="65">
        <v>11</v>
      </c>
      <c r="L8" s="65">
        <v>12</v>
      </c>
    </row>
    <row r="9" spans="1:12" s="16" customFormat="1" ht="78" x14ac:dyDescent="0.25">
      <c r="A9" s="65" t="s">
        <v>177</v>
      </c>
      <c r="B9" s="19" t="s">
        <v>178</v>
      </c>
      <c r="C9" s="65" t="s">
        <v>8</v>
      </c>
      <c r="D9" s="20">
        <f>G9+J9</f>
        <v>25360816.379999999</v>
      </c>
      <c r="E9" s="20">
        <f>H9+K9</f>
        <v>22459087.75</v>
      </c>
      <c r="F9" s="20">
        <f>I9+L9</f>
        <v>22763551.75</v>
      </c>
      <c r="G9" s="20">
        <f>стр.03!H87+стр.03!J87</f>
        <v>22220289.989999998</v>
      </c>
      <c r="H9" s="20">
        <f>стр.03!H211+стр.03!J211</f>
        <v>22459087.75</v>
      </c>
      <c r="I9" s="20">
        <f>стр.03!H335+стр.03!J335</f>
        <v>22763551.75</v>
      </c>
      <c r="J9" s="20">
        <f>стр.03!L87</f>
        <v>3140526.39</v>
      </c>
      <c r="K9" s="20"/>
      <c r="L9" s="20"/>
    </row>
    <row r="10" spans="1:12" s="16" customFormat="1" ht="15.6" x14ac:dyDescent="0.25">
      <c r="A10" s="65" t="s">
        <v>59</v>
      </c>
      <c r="B10" s="19"/>
      <c r="C10" s="65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16" customFormat="1" ht="124.8" x14ac:dyDescent="0.25">
      <c r="A11" s="65" t="s">
        <v>179</v>
      </c>
      <c r="B11" s="19" t="s">
        <v>180</v>
      </c>
      <c r="C11" s="65" t="s">
        <v>8</v>
      </c>
      <c r="D11" s="20">
        <f>G11</f>
        <v>4195280.45</v>
      </c>
      <c r="E11" s="20">
        <f>H11</f>
        <v>4195280.45</v>
      </c>
      <c r="F11" s="20">
        <f>I11</f>
        <v>4195280.45</v>
      </c>
      <c r="G11" s="20">
        <f>стр.03!J106+стр.03!J107+стр.03!J108+стр.03!J109+стр.03!H104</f>
        <v>4195280.45</v>
      </c>
      <c r="H11" s="20">
        <f>стр.03!H228+стр.03!J230+стр.03!J231+стр.03!J232+стр.03!J233</f>
        <v>4195280.45</v>
      </c>
      <c r="I11" s="20">
        <f>стр.03!H352+стр.03!J354+стр.03!J355+стр.03!J356+стр.03!J357</f>
        <v>4195280.45</v>
      </c>
      <c r="J11" s="20"/>
      <c r="K11" s="20"/>
      <c r="L11" s="20"/>
    </row>
    <row r="12" spans="1:12" s="16" customFormat="1" ht="18.600000000000001" customHeight="1" x14ac:dyDescent="0.25">
      <c r="A12" s="65"/>
      <c r="B12" s="19"/>
      <c r="C12" s="65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16" customFormat="1" ht="62.4" x14ac:dyDescent="0.25">
      <c r="A13" s="65" t="s">
        <v>181</v>
      </c>
      <c r="B13" s="19" t="s">
        <v>182</v>
      </c>
      <c r="C13" s="65"/>
      <c r="D13" s="20">
        <f>G13+J13</f>
        <v>21165535.93</v>
      </c>
      <c r="E13" s="20">
        <f>H13+K13</f>
        <v>18263807.300000001</v>
      </c>
      <c r="F13" s="20">
        <f>I13</f>
        <v>18568271.300000001</v>
      </c>
      <c r="G13" s="20">
        <f>G9-G11</f>
        <v>18025009.539999999</v>
      </c>
      <c r="H13" s="20">
        <f>H9-H11</f>
        <v>18263807.300000001</v>
      </c>
      <c r="I13" s="20">
        <f t="shared" ref="I13" si="0">I9-I11</f>
        <v>18568271.300000001</v>
      </c>
      <c r="J13" s="20">
        <f>J9-J11</f>
        <v>3140526.39</v>
      </c>
      <c r="K13" s="20"/>
      <c r="L13" s="20"/>
    </row>
    <row r="14" spans="1:12" s="16" customFormat="1" ht="23.4" customHeight="1" x14ac:dyDescent="0.25">
      <c r="A14" s="65"/>
      <c r="B14" s="19"/>
      <c r="C14" s="65"/>
      <c r="D14" s="20"/>
      <c r="E14" s="20"/>
      <c r="F14" s="20"/>
      <c r="G14" s="20"/>
      <c r="H14" s="20"/>
      <c r="I14" s="20"/>
      <c r="J14" s="20"/>
      <c r="K14" s="20"/>
      <c r="L14" s="20"/>
    </row>
    <row r="15" spans="1:12" s="16" customFormat="1" ht="15.6" x14ac:dyDescent="0.25">
      <c r="B15" s="17"/>
    </row>
    <row r="16" spans="1:12" s="16" customFormat="1" ht="15.6" x14ac:dyDescent="0.25">
      <c r="B16" s="17"/>
    </row>
    <row r="17" spans="2:2" s="16" customFormat="1" ht="15.6" x14ac:dyDescent="0.25">
      <c r="B17" s="17"/>
    </row>
    <row r="18" spans="2:2" s="16" customFormat="1" ht="15.6" x14ac:dyDescent="0.25">
      <c r="B18" s="17"/>
    </row>
    <row r="19" spans="2:2" s="16" customFormat="1" ht="15.6" x14ac:dyDescent="0.25">
      <c r="B19" s="17"/>
    </row>
    <row r="20" spans="2:2" s="16" customFormat="1" ht="15.6" x14ac:dyDescent="0.25">
      <c r="B20" s="17"/>
    </row>
    <row r="21" spans="2:2" s="16" customFormat="1" ht="15.6" x14ac:dyDescent="0.25">
      <c r="B21" s="17"/>
    </row>
    <row r="22" spans="2:2" s="16" customFormat="1" ht="15.6" x14ac:dyDescent="0.25">
      <c r="B22" s="17"/>
    </row>
    <row r="23" spans="2:2" s="16" customFormat="1" ht="15.6" x14ac:dyDescent="0.25">
      <c r="B23" s="17"/>
    </row>
    <row r="24" spans="2:2" s="16" customFormat="1" ht="15.6" x14ac:dyDescent="0.25">
      <c r="B24" s="17"/>
    </row>
    <row r="25" spans="2:2" s="16" customFormat="1" ht="15.6" x14ac:dyDescent="0.25">
      <c r="B25" s="17"/>
    </row>
    <row r="26" spans="2:2" s="16" customFormat="1" ht="15.6" x14ac:dyDescent="0.25">
      <c r="B26" s="17"/>
    </row>
    <row r="27" spans="2:2" s="16" customFormat="1" ht="15.6" x14ac:dyDescent="0.25">
      <c r="B27" s="17"/>
    </row>
    <row r="28" spans="2:2" s="16" customFormat="1" ht="15.6" x14ac:dyDescent="0.25">
      <c r="B28" s="17"/>
    </row>
    <row r="29" spans="2:2" s="16" customFormat="1" ht="15.6" x14ac:dyDescent="0.25">
      <c r="B29" s="17"/>
    </row>
    <row r="30" spans="2:2" s="16" customFormat="1" ht="15.6" x14ac:dyDescent="0.25">
      <c r="B30" s="17"/>
    </row>
    <row r="31" spans="2:2" s="16" customFormat="1" ht="15.6" x14ac:dyDescent="0.25">
      <c r="B31" s="17"/>
    </row>
    <row r="32" spans="2:2" s="16" customFormat="1" ht="15.6" x14ac:dyDescent="0.25">
      <c r="B32" s="17"/>
    </row>
    <row r="33" s="16" customFormat="1" ht="15.6" x14ac:dyDescent="0.25"/>
    <row r="34" s="16" customFormat="1" ht="15.6" x14ac:dyDescent="0.25"/>
    <row r="35" s="16" customFormat="1" ht="15.6" x14ac:dyDescent="0.25"/>
    <row r="36" s="16" customFormat="1" ht="15.6" x14ac:dyDescent="0.25"/>
    <row r="37" s="16" customFormat="1" ht="15.6" x14ac:dyDescent="0.25"/>
    <row r="38" s="16" customFormat="1" ht="15.6" x14ac:dyDescent="0.25"/>
    <row r="39" s="16" customFormat="1" ht="15.6" x14ac:dyDescent="0.25"/>
    <row r="40" s="16" customFormat="1" ht="15.6" x14ac:dyDescent="0.25"/>
    <row r="41" s="16" customFormat="1" ht="15.6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</sheetData>
  <mergeCells count="11">
    <mergeCell ref="K3:L3"/>
    <mergeCell ref="A4:A7"/>
    <mergeCell ref="B4:B7"/>
    <mergeCell ref="A1:L1"/>
    <mergeCell ref="A2:L2"/>
    <mergeCell ref="D4:L4"/>
    <mergeCell ref="C4:C7"/>
    <mergeCell ref="D5:F6"/>
    <mergeCell ref="G5:L5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22" workbookViewId="0">
      <selection activeCell="H22" sqref="H22:L22"/>
    </sheetView>
  </sheetViews>
  <sheetFormatPr defaultRowHeight="13.2" x14ac:dyDescent="0.25"/>
  <cols>
    <col min="1" max="5" width="11.6640625" customWidth="1"/>
    <col min="6" max="6" width="8.33203125" customWidth="1"/>
    <col min="7" max="7" width="7.44140625" customWidth="1"/>
  </cols>
  <sheetData>
    <row r="1" spans="1:12" ht="17.399999999999999" x14ac:dyDescent="0.25">
      <c r="A1" s="255" t="s">
        <v>203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7.399999999999999" x14ac:dyDescent="0.25">
      <c r="A2" s="255" t="s">
        <v>518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8" x14ac:dyDescent="0.25">
      <c r="A3" s="261" t="s">
        <v>183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40.200000000000003" customHeight="1" x14ac:dyDescent="0.25">
      <c r="A4" s="262" t="s">
        <v>184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2" s="2" customFormat="1" ht="18" x14ac:dyDescent="0.35"/>
    <row r="6" spans="1:12" s="2" customFormat="1" ht="18" x14ac:dyDescent="0.35">
      <c r="K6" s="260" t="s">
        <v>186</v>
      </c>
      <c r="L6" s="260"/>
    </row>
    <row r="7" spans="1:12" s="2" customFormat="1" ht="26.4" customHeight="1" x14ac:dyDescent="0.35">
      <c r="A7" s="158" t="s">
        <v>52</v>
      </c>
      <c r="B7" s="158"/>
      <c r="C7" s="158"/>
      <c r="D7" s="158"/>
      <c r="E7" s="158"/>
      <c r="F7" s="158" t="s">
        <v>171</v>
      </c>
      <c r="G7" s="158"/>
      <c r="H7" s="158" t="s">
        <v>187</v>
      </c>
      <c r="I7" s="158"/>
      <c r="J7" s="158"/>
      <c r="K7" s="158"/>
      <c r="L7" s="158"/>
    </row>
    <row r="8" spans="1:12" s="2" customFormat="1" ht="18" x14ac:dyDescent="0.35">
      <c r="A8" s="158">
        <v>1</v>
      </c>
      <c r="B8" s="158"/>
      <c r="C8" s="158"/>
      <c r="D8" s="158"/>
      <c r="E8" s="158"/>
      <c r="F8" s="158">
        <v>2</v>
      </c>
      <c r="G8" s="158"/>
      <c r="H8" s="158">
        <v>3</v>
      </c>
      <c r="I8" s="158"/>
      <c r="J8" s="158"/>
      <c r="K8" s="158"/>
      <c r="L8" s="158"/>
    </row>
    <row r="9" spans="1:12" s="2" customFormat="1" ht="18" x14ac:dyDescent="0.35">
      <c r="A9" s="155" t="s">
        <v>195</v>
      </c>
      <c r="B9" s="155"/>
      <c r="C9" s="155"/>
      <c r="D9" s="155"/>
      <c r="E9" s="155"/>
      <c r="F9" s="259" t="s">
        <v>188</v>
      </c>
      <c r="G9" s="259"/>
      <c r="H9" s="258"/>
      <c r="I9" s="258"/>
      <c r="J9" s="258"/>
      <c r="K9" s="258"/>
      <c r="L9" s="258"/>
    </row>
    <row r="10" spans="1:12" s="2" customFormat="1" ht="18" x14ac:dyDescent="0.35">
      <c r="A10" s="155" t="s">
        <v>194</v>
      </c>
      <c r="B10" s="155"/>
      <c r="C10" s="155"/>
      <c r="D10" s="155"/>
      <c r="E10" s="155"/>
      <c r="F10" s="259" t="s">
        <v>189</v>
      </c>
      <c r="G10" s="259"/>
      <c r="H10" s="258"/>
      <c r="I10" s="258"/>
      <c r="J10" s="258"/>
      <c r="K10" s="258"/>
      <c r="L10" s="258"/>
    </row>
    <row r="11" spans="1:12" s="2" customFormat="1" ht="18" x14ac:dyDescent="0.35">
      <c r="A11" s="155" t="s">
        <v>193</v>
      </c>
      <c r="B11" s="155"/>
      <c r="C11" s="155"/>
      <c r="D11" s="155"/>
      <c r="E11" s="155"/>
      <c r="F11" s="259" t="s">
        <v>190</v>
      </c>
      <c r="G11" s="259"/>
      <c r="H11" s="258"/>
      <c r="I11" s="258"/>
      <c r="J11" s="258"/>
      <c r="K11" s="258"/>
      <c r="L11" s="258"/>
    </row>
    <row r="12" spans="1:12" s="2" customFormat="1" ht="18" x14ac:dyDescent="0.35">
      <c r="A12" s="155"/>
      <c r="B12" s="155"/>
      <c r="C12" s="155"/>
      <c r="D12" s="155"/>
      <c r="E12" s="155"/>
      <c r="F12" s="259"/>
      <c r="G12" s="259"/>
      <c r="H12" s="258"/>
      <c r="I12" s="258"/>
      <c r="J12" s="258"/>
      <c r="K12" s="258"/>
      <c r="L12" s="258"/>
    </row>
    <row r="13" spans="1:12" s="2" customFormat="1" ht="18" x14ac:dyDescent="0.35">
      <c r="A13" s="155" t="s">
        <v>192</v>
      </c>
      <c r="B13" s="155"/>
      <c r="C13" s="155"/>
      <c r="D13" s="155"/>
      <c r="E13" s="155"/>
      <c r="F13" s="259" t="s">
        <v>191</v>
      </c>
      <c r="G13" s="259"/>
      <c r="H13" s="258"/>
      <c r="I13" s="258"/>
      <c r="J13" s="258"/>
      <c r="K13" s="258"/>
      <c r="L13" s="258"/>
    </row>
    <row r="14" spans="1:12" s="2" customFormat="1" ht="18" x14ac:dyDescent="0.35">
      <c r="A14" s="155"/>
      <c r="B14" s="155"/>
      <c r="C14" s="155"/>
      <c r="D14" s="155"/>
      <c r="E14" s="155"/>
      <c r="F14" s="259"/>
      <c r="G14" s="259"/>
      <c r="H14" s="258"/>
      <c r="I14" s="258"/>
      <c r="J14" s="258"/>
      <c r="K14" s="258"/>
      <c r="L14" s="258"/>
    </row>
    <row r="15" spans="1:12" s="2" customFormat="1" ht="18" x14ac:dyDescent="0.35">
      <c r="A15" s="155"/>
      <c r="B15" s="155"/>
      <c r="C15" s="155"/>
      <c r="D15" s="155"/>
      <c r="E15" s="155"/>
      <c r="F15" s="259"/>
      <c r="G15" s="259"/>
      <c r="H15" s="258"/>
      <c r="I15" s="258"/>
      <c r="J15" s="258"/>
      <c r="K15" s="258"/>
      <c r="L15" s="258"/>
    </row>
    <row r="16" spans="1:12" s="2" customFormat="1" ht="18" x14ac:dyDescent="0.35"/>
    <row r="17" spans="1:12" s="2" customFormat="1" ht="18" x14ac:dyDescent="0.35">
      <c r="A17" s="255" t="s">
        <v>204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</row>
    <row r="18" spans="1:12" s="2" customFormat="1" ht="18" x14ac:dyDescent="0.35"/>
    <row r="19" spans="1:12" s="2" customFormat="1" ht="18" x14ac:dyDescent="0.35">
      <c r="K19" s="260" t="s">
        <v>196</v>
      </c>
      <c r="L19" s="260"/>
    </row>
    <row r="20" spans="1:12" s="2" customFormat="1" ht="27" customHeight="1" x14ac:dyDescent="0.35">
      <c r="A20" s="158" t="s">
        <v>52</v>
      </c>
      <c r="B20" s="158"/>
      <c r="C20" s="158"/>
      <c r="D20" s="158"/>
      <c r="E20" s="158"/>
      <c r="F20" s="158" t="s">
        <v>171</v>
      </c>
      <c r="G20" s="158"/>
      <c r="H20" s="158" t="s">
        <v>187</v>
      </c>
      <c r="I20" s="158"/>
      <c r="J20" s="158"/>
      <c r="K20" s="158"/>
      <c r="L20" s="158"/>
    </row>
    <row r="21" spans="1:12" s="2" customFormat="1" ht="18" x14ac:dyDescent="0.35">
      <c r="A21" s="158">
        <v>1</v>
      </c>
      <c r="B21" s="158"/>
      <c r="C21" s="158"/>
      <c r="D21" s="158"/>
      <c r="E21" s="158"/>
      <c r="F21" s="158">
        <v>2</v>
      </c>
      <c r="G21" s="158"/>
      <c r="H21" s="158">
        <v>3</v>
      </c>
      <c r="I21" s="158"/>
      <c r="J21" s="158"/>
      <c r="K21" s="158"/>
      <c r="L21" s="158"/>
    </row>
    <row r="22" spans="1:12" s="2" customFormat="1" ht="18" x14ac:dyDescent="0.35">
      <c r="A22" s="155" t="s">
        <v>197</v>
      </c>
      <c r="B22" s="155"/>
      <c r="C22" s="155"/>
      <c r="D22" s="155"/>
      <c r="E22" s="155"/>
      <c r="F22" s="259" t="s">
        <v>188</v>
      </c>
      <c r="G22" s="259"/>
      <c r="H22" s="258"/>
      <c r="I22" s="258"/>
      <c r="J22" s="258"/>
      <c r="K22" s="258"/>
      <c r="L22" s="258"/>
    </row>
    <row r="23" spans="1:12" s="2" customFormat="1" ht="59.4" customHeight="1" x14ac:dyDescent="0.35">
      <c r="A23" s="155" t="s">
        <v>198</v>
      </c>
      <c r="B23" s="155"/>
      <c r="C23" s="155"/>
      <c r="D23" s="155"/>
      <c r="E23" s="155"/>
      <c r="F23" s="259" t="s">
        <v>189</v>
      </c>
      <c r="G23" s="259"/>
      <c r="H23" s="258"/>
      <c r="I23" s="258"/>
      <c r="J23" s="258"/>
      <c r="K23" s="258"/>
      <c r="L23" s="258"/>
    </row>
    <row r="24" spans="1:12" s="2" customFormat="1" ht="43.2" customHeight="1" x14ac:dyDescent="0.35">
      <c r="A24" s="155" t="s">
        <v>199</v>
      </c>
      <c r="B24" s="155"/>
      <c r="C24" s="155"/>
      <c r="D24" s="155"/>
      <c r="E24" s="155"/>
      <c r="F24" s="259" t="s">
        <v>190</v>
      </c>
      <c r="G24" s="259"/>
      <c r="H24" s="258"/>
      <c r="I24" s="258"/>
      <c r="J24" s="258"/>
      <c r="K24" s="258"/>
      <c r="L24" s="258"/>
    </row>
    <row r="25" spans="1:12" s="2" customFormat="1" ht="18" x14ac:dyDescent="0.35"/>
    <row r="26" spans="1:12" s="2" customFormat="1" ht="18" x14ac:dyDescent="0.35"/>
    <row r="27" spans="1:12" s="2" customFormat="1" ht="18" x14ac:dyDescent="0.35"/>
    <row r="28" spans="1:12" s="2" customFormat="1" ht="18" x14ac:dyDescent="0.35">
      <c r="A28" s="256" t="s">
        <v>200</v>
      </c>
      <c r="B28" s="256"/>
      <c r="C28" s="256"/>
      <c r="D28" s="253"/>
      <c r="E28" s="253"/>
      <c r="F28" s="2" t="s">
        <v>428</v>
      </c>
    </row>
    <row r="29" spans="1:12" ht="18" x14ac:dyDescent="0.35">
      <c r="A29" s="2"/>
      <c r="B29" s="2"/>
      <c r="C29" s="2"/>
      <c r="D29" s="2"/>
      <c r="E29" s="2"/>
      <c r="F29" s="257" t="s">
        <v>4</v>
      </c>
      <c r="G29" s="257"/>
      <c r="H29" s="257"/>
      <c r="I29" s="257"/>
      <c r="J29" s="2"/>
      <c r="K29" s="2"/>
      <c r="L29" s="2"/>
    </row>
    <row r="30" spans="1:12" ht="18" x14ac:dyDescent="0.35">
      <c r="A30" s="2"/>
      <c r="B30" s="2"/>
      <c r="C30" s="2"/>
      <c r="D30" s="2" t="s">
        <v>11</v>
      </c>
      <c r="E30" s="2"/>
      <c r="F30" s="2"/>
      <c r="G30" s="2"/>
      <c r="H30" s="2"/>
      <c r="I30" s="2"/>
      <c r="J30" s="2"/>
      <c r="K30" s="2"/>
      <c r="L30" s="2"/>
    </row>
    <row r="31" spans="1:12" ht="18" x14ac:dyDescent="0.35">
      <c r="A31" s="256" t="s">
        <v>62</v>
      </c>
      <c r="B31" s="256"/>
      <c r="C31" s="256"/>
      <c r="D31" s="253"/>
      <c r="E31" s="253"/>
      <c r="F31" s="2" t="s">
        <v>429</v>
      </c>
      <c r="G31" s="2"/>
      <c r="H31" s="2"/>
      <c r="I31" s="2"/>
      <c r="J31" s="2"/>
      <c r="K31" s="2"/>
      <c r="L31" s="2"/>
    </row>
    <row r="32" spans="1:12" ht="18" x14ac:dyDescent="0.35">
      <c r="A32" s="2"/>
      <c r="B32" s="2"/>
      <c r="C32" s="2"/>
      <c r="D32" s="2"/>
      <c r="E32" s="2"/>
      <c r="F32" s="257" t="s">
        <v>4</v>
      </c>
      <c r="G32" s="257"/>
      <c r="H32" s="257"/>
      <c r="I32" s="257"/>
      <c r="J32" s="2"/>
      <c r="K32" s="2"/>
      <c r="L32" s="2"/>
    </row>
    <row r="33" spans="1:12" ht="18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8" x14ac:dyDescent="0.35">
      <c r="A34" s="256" t="s">
        <v>10</v>
      </c>
      <c r="B34" s="256"/>
      <c r="C34" s="256"/>
      <c r="D34" s="253"/>
      <c r="E34" s="253"/>
      <c r="F34" s="2" t="s">
        <v>429</v>
      </c>
      <c r="G34" s="2"/>
      <c r="H34" s="2"/>
      <c r="I34" s="2"/>
      <c r="J34" s="2"/>
      <c r="K34" s="2"/>
      <c r="L34" s="2"/>
    </row>
    <row r="35" spans="1:12" ht="18" x14ac:dyDescent="0.35">
      <c r="A35" s="2"/>
      <c r="B35" s="2"/>
      <c r="C35" s="2"/>
      <c r="D35" s="2"/>
      <c r="E35" s="2"/>
      <c r="F35" s="257" t="s">
        <v>4</v>
      </c>
      <c r="G35" s="257"/>
      <c r="H35" s="257"/>
      <c r="I35" s="257"/>
      <c r="J35" s="2"/>
      <c r="K35" s="2"/>
      <c r="L35" s="2"/>
    </row>
    <row r="36" spans="1:12" ht="18" x14ac:dyDescent="0.35">
      <c r="A36" s="256" t="s">
        <v>201</v>
      </c>
      <c r="B36" s="256"/>
      <c r="C36" s="2" t="s">
        <v>460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18" x14ac:dyDescent="0.35">
      <c r="A37" s="2" t="s">
        <v>430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8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8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8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8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8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8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8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8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8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8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8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8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8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8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8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8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8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8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8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</sheetData>
  <mergeCells count="59">
    <mergeCell ref="A1:L1"/>
    <mergeCell ref="A2:L2"/>
    <mergeCell ref="A3:L3"/>
    <mergeCell ref="A4:L4"/>
    <mergeCell ref="K6:L6"/>
    <mergeCell ref="A7:E7"/>
    <mergeCell ref="F7:G7"/>
    <mergeCell ref="H7:L7"/>
    <mergeCell ref="A8:E8"/>
    <mergeCell ref="A9:E9"/>
    <mergeCell ref="F8:G8"/>
    <mergeCell ref="H8:L8"/>
    <mergeCell ref="F9:G9"/>
    <mergeCell ref="H9:L9"/>
    <mergeCell ref="F14:G14"/>
    <mergeCell ref="H14:L14"/>
    <mergeCell ref="F15:G15"/>
    <mergeCell ref="A10:E10"/>
    <mergeCell ref="A11:E11"/>
    <mergeCell ref="A12:E12"/>
    <mergeCell ref="A13:E13"/>
    <mergeCell ref="A14:E14"/>
    <mergeCell ref="F11:G11"/>
    <mergeCell ref="H11:L11"/>
    <mergeCell ref="F12:G12"/>
    <mergeCell ref="H12:L12"/>
    <mergeCell ref="F13:G13"/>
    <mergeCell ref="H13:L13"/>
    <mergeCell ref="F10:G10"/>
    <mergeCell ref="H10:L10"/>
    <mergeCell ref="H15:L15"/>
    <mergeCell ref="A17:L17"/>
    <mergeCell ref="K19:L19"/>
    <mergeCell ref="A20:E20"/>
    <mergeCell ref="F20:G20"/>
    <mergeCell ref="H20:L20"/>
    <mergeCell ref="A15:E15"/>
    <mergeCell ref="H23:L23"/>
    <mergeCell ref="A24:E24"/>
    <mergeCell ref="F24:G24"/>
    <mergeCell ref="H24:L24"/>
    <mergeCell ref="A21:E21"/>
    <mergeCell ref="F21:G21"/>
    <mergeCell ref="H21:L21"/>
    <mergeCell ref="A22:E22"/>
    <mergeCell ref="F22:G22"/>
    <mergeCell ref="H22:L22"/>
    <mergeCell ref="F23:G23"/>
    <mergeCell ref="A28:C28"/>
    <mergeCell ref="A31:C31"/>
    <mergeCell ref="A34:C34"/>
    <mergeCell ref="D28:E28"/>
    <mergeCell ref="A23:E23"/>
    <mergeCell ref="A36:B36"/>
    <mergeCell ref="F29:I29"/>
    <mergeCell ref="D31:E31"/>
    <mergeCell ref="F32:I32"/>
    <mergeCell ref="D34:E34"/>
    <mergeCell ref="F35:I3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стр.01</vt:lpstr>
      <vt:lpstr>стр.02</vt:lpstr>
      <vt:lpstr>стр.03</vt:lpstr>
      <vt:lpstr>стр.03-1 обосн.МБ</vt:lpstr>
      <vt:lpstr>стр.03-2 обосн.МБ</vt:lpstr>
      <vt:lpstr>стр.03-1 обосн.ОБ</vt:lpstr>
      <vt:lpstr>стр.03-2 осбосн.ОБ</vt:lpstr>
      <vt:lpstr>стр.04</vt:lpstr>
      <vt:lpstr>стр.05</vt:lpstr>
      <vt:lpstr>стр.03!Заголовки_для_печати</vt:lpstr>
      <vt:lpstr>стр.03!Область_печати</vt:lpstr>
      <vt:lpstr>'стр.03-1 обосн.МБ'!Область_печати</vt:lpstr>
      <vt:lpstr>'стр.03-1 обосн.ОБ'!Область_печати</vt:lpstr>
      <vt:lpstr>'стр.03-2 обосн.МБ'!Область_печати</vt:lpstr>
      <vt:lpstr>'стр.03-2 осбосн.ОБ'!Область_печати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2019-02-08T13:42:31Z</cp:lastPrinted>
  <dcterms:created xsi:type="dcterms:W3CDTF">2010-11-26T07:12:57Z</dcterms:created>
  <dcterms:modified xsi:type="dcterms:W3CDTF">2019-02-08T14:51:49Z</dcterms:modified>
</cp:coreProperties>
</file>